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30" windowWidth="12120" windowHeight="9060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Print_Titles" localSheetId="0">Лист1!$7:$8</definedName>
    <definedName name="_xlnm.Print_Area" localSheetId="0">Лист1!$A$1:$I$76</definedName>
  </definedNames>
  <calcPr calcId="162913"/>
</workbook>
</file>

<file path=xl/calcChain.xml><?xml version="1.0" encoding="utf-8"?>
<calcChain xmlns="http://schemas.openxmlformats.org/spreadsheetml/2006/main">
  <c r="D57" i="1" l="1"/>
  <c r="E30" i="1" l="1"/>
  <c r="F47" i="1"/>
  <c r="F48" i="1"/>
  <c r="F49" i="1"/>
  <c r="F50" i="1"/>
  <c r="F51" i="1"/>
  <c r="F53" i="1"/>
  <c r="F54" i="1"/>
  <c r="F55" i="1"/>
  <c r="F56" i="1"/>
  <c r="F58" i="1"/>
  <c r="F59" i="1"/>
  <c r="F60" i="1"/>
  <c r="F61" i="1"/>
  <c r="F62" i="1"/>
  <c r="F63" i="1"/>
  <c r="F64" i="1"/>
  <c r="F65" i="1"/>
  <c r="F66" i="1"/>
  <c r="F68" i="1"/>
  <c r="F69" i="1"/>
  <c r="F70" i="1"/>
  <c r="F71" i="1"/>
  <c r="F72" i="1"/>
  <c r="F73" i="1"/>
  <c r="F74" i="1"/>
  <c r="F75" i="1"/>
  <c r="F12" i="1"/>
  <c r="F13" i="1"/>
  <c r="F16" i="1"/>
  <c r="F17" i="1"/>
  <c r="F19" i="1"/>
  <c r="F20" i="1"/>
  <c r="F22" i="1"/>
  <c r="F24" i="1"/>
  <c r="F25" i="1"/>
  <c r="F26" i="1"/>
  <c r="F28" i="1"/>
  <c r="F29" i="1"/>
  <c r="F30" i="1"/>
  <c r="F32" i="1"/>
  <c r="F33" i="1"/>
  <c r="F34" i="1"/>
  <c r="F35" i="1"/>
  <c r="F36" i="1"/>
  <c r="F37" i="1"/>
  <c r="F38" i="1"/>
  <c r="F39" i="1"/>
  <c r="F40" i="1"/>
  <c r="F41" i="1"/>
  <c r="F44" i="1"/>
  <c r="E47" i="1"/>
  <c r="E48" i="1"/>
  <c r="E49" i="1"/>
  <c r="E50" i="1"/>
  <c r="E51" i="1"/>
  <c r="E53" i="1"/>
  <c r="E54" i="1"/>
  <c r="E55" i="1"/>
  <c r="E56" i="1"/>
  <c r="E58" i="1"/>
  <c r="E59" i="1"/>
  <c r="E60" i="1"/>
  <c r="E61" i="1"/>
  <c r="E63" i="1"/>
  <c r="E64" i="1"/>
  <c r="E65" i="1"/>
  <c r="E66" i="1"/>
  <c r="E68" i="1"/>
  <c r="E69" i="1"/>
  <c r="E70" i="1"/>
  <c r="E71" i="1"/>
  <c r="E72" i="1"/>
  <c r="E73" i="1"/>
  <c r="E74" i="1"/>
  <c r="E75" i="1"/>
  <c r="D67" i="1"/>
  <c r="E67" i="1" s="1"/>
  <c r="C67" i="1"/>
  <c r="B67" i="1"/>
  <c r="E12" i="1"/>
  <c r="E13" i="1"/>
  <c r="E16" i="1"/>
  <c r="E17" i="1"/>
  <c r="E19" i="1"/>
  <c r="E22" i="1"/>
  <c r="E24" i="1"/>
  <c r="E25" i="1"/>
  <c r="E26" i="1"/>
  <c r="E28" i="1"/>
  <c r="E29" i="1"/>
  <c r="E44" i="1"/>
  <c r="E45" i="1"/>
  <c r="D18" i="1"/>
  <c r="E57" i="1"/>
  <c r="C57" i="1"/>
  <c r="D52" i="1"/>
  <c r="C52" i="1"/>
  <c r="C46" i="1"/>
  <c r="C43" i="1" s="1"/>
  <c r="D46" i="1"/>
  <c r="D43" i="1" s="1"/>
  <c r="D31" i="1"/>
  <c r="C31" i="1"/>
  <c r="C27" i="1"/>
  <c r="D27" i="1"/>
  <c r="C23" i="1"/>
  <c r="C21" i="1" s="1"/>
  <c r="D23" i="1"/>
  <c r="D21" i="1" s="1"/>
  <c r="C18" i="1"/>
  <c r="D15" i="1"/>
  <c r="E15" i="1" s="1"/>
  <c r="C15" i="1"/>
  <c r="C14" i="1" s="1"/>
  <c r="D11" i="1"/>
  <c r="C11" i="1"/>
  <c r="B57" i="1"/>
  <c r="F57" i="1" s="1"/>
  <c r="B52" i="1"/>
  <c r="B46" i="1"/>
  <c r="B43" i="1" s="1"/>
  <c r="B31" i="1"/>
  <c r="B27" i="1"/>
  <c r="B23" i="1"/>
  <c r="B21" i="1" s="1"/>
  <c r="B18" i="1"/>
  <c r="B15" i="1"/>
  <c r="B14" i="1" s="1"/>
  <c r="B11" i="1"/>
  <c r="D14" i="1" l="1"/>
  <c r="F14" i="1" s="1"/>
  <c r="E52" i="1"/>
  <c r="E18" i="1"/>
  <c r="E43" i="1"/>
  <c r="F46" i="1"/>
  <c r="F21" i="1"/>
  <c r="E11" i="1"/>
  <c r="F52" i="1"/>
  <c r="E27" i="1"/>
  <c r="E46" i="1"/>
  <c r="F43" i="1"/>
  <c r="F31" i="1"/>
  <c r="F27" i="1"/>
  <c r="F23" i="1"/>
  <c r="F15" i="1"/>
  <c r="F11" i="1"/>
  <c r="F67" i="1"/>
  <c r="E21" i="1"/>
  <c r="F18" i="1"/>
  <c r="C10" i="1"/>
  <c r="E14" i="1"/>
  <c r="E23" i="1"/>
  <c r="B10" i="1"/>
  <c r="C42" i="1"/>
  <c r="D42" i="1"/>
  <c r="B42" i="1"/>
  <c r="D10" i="1" l="1"/>
  <c r="D9" i="1" s="1"/>
  <c r="F10" i="1"/>
  <c r="E42" i="1"/>
  <c r="F42" i="1"/>
  <c r="E10" i="1"/>
  <c r="C9" i="1"/>
  <c r="C76" i="1" s="1"/>
  <c r="B9" i="1"/>
  <c r="B76" i="1" s="1"/>
  <c r="E9" i="1" l="1"/>
  <c r="D76" i="1"/>
  <c r="F9" i="1"/>
  <c r="I50" i="1" l="1"/>
  <c r="I54" i="1"/>
  <c r="I58" i="1"/>
  <c r="I62" i="1"/>
  <c r="I66" i="1"/>
  <c r="I70" i="1"/>
  <c r="I74" i="1"/>
  <c r="I22" i="1"/>
  <c r="I26" i="1"/>
  <c r="I30" i="1"/>
  <c r="I34" i="1"/>
  <c r="I38" i="1"/>
  <c r="E76" i="1"/>
  <c r="I53" i="1"/>
  <c r="I61" i="1"/>
  <c r="I73" i="1"/>
  <c r="I17" i="1"/>
  <c r="I29" i="1"/>
  <c r="I41" i="1"/>
  <c r="I47" i="1"/>
  <c r="I51" i="1"/>
  <c r="I55" i="1"/>
  <c r="I59" i="1"/>
  <c r="I63" i="1"/>
  <c r="I71" i="1"/>
  <c r="I75" i="1"/>
  <c r="I19" i="1"/>
  <c r="I35" i="1"/>
  <c r="I39" i="1"/>
  <c r="I57" i="1"/>
  <c r="I69" i="1"/>
  <c r="I46" i="1"/>
  <c r="I33" i="1"/>
  <c r="I45" i="1"/>
  <c r="I48" i="1"/>
  <c r="I56" i="1"/>
  <c r="I60" i="1"/>
  <c r="I64" i="1"/>
  <c r="I68" i="1"/>
  <c r="I72" i="1"/>
  <c r="I76" i="1"/>
  <c r="I12" i="1"/>
  <c r="I16" i="1"/>
  <c r="I20" i="1"/>
  <c r="I24" i="1"/>
  <c r="I28" i="1"/>
  <c r="I32" i="1"/>
  <c r="I36" i="1"/>
  <c r="I40" i="1"/>
  <c r="I44" i="1"/>
  <c r="F76" i="1"/>
  <c r="I49" i="1"/>
  <c r="I65" i="1"/>
  <c r="I13" i="1"/>
  <c r="I25" i="1"/>
  <c r="I37" i="1"/>
  <c r="I18" i="1"/>
  <c r="I14" i="1"/>
  <c r="I27" i="1"/>
  <c r="I23" i="1"/>
  <c r="I67" i="1"/>
  <c r="I52" i="1"/>
  <c r="I11" i="1"/>
  <c r="I21" i="1"/>
  <c r="I31" i="1"/>
  <c r="I43" i="1"/>
  <c r="I15" i="1"/>
  <c r="I10" i="1"/>
  <c r="I42" i="1"/>
  <c r="I9" i="1"/>
</calcChain>
</file>

<file path=xl/sharedStrings.xml><?xml version="1.0" encoding="utf-8"?>
<sst xmlns="http://schemas.openxmlformats.org/spreadsheetml/2006/main" count="79" uniqueCount="78">
  <si>
    <t>ДОХОДЫ</t>
  </si>
  <si>
    <t>НАЛОГ НА ПРИБЫЛЬ, ДОХОДЫ</t>
  </si>
  <si>
    <t>Налог на прибыль организаций</t>
  </si>
  <si>
    <t>Налог на доходы физических лиц</t>
  </si>
  <si>
    <t>НАЛОГИ НА ТОВАРЫ (РАБОТЫ, УСЛУГИ), РЕАЛИЗУЕМЫЕ НА ТЕРРИТОРИИ РФ</t>
  </si>
  <si>
    <t>НАЛОГИ НА СОВОКУПНЫЙ ДОХОД</t>
  </si>
  <si>
    <t>Единый налог, взимаемый в связи с применением упрощенной системы налогообложения</t>
  </si>
  <si>
    <t>Единый сельхозяйственный налог</t>
  </si>
  <si>
    <t>НАЛОГИ НА ИМУЩЕСТВО</t>
  </si>
  <si>
    <t>Налог на имущество организаций</t>
  </si>
  <si>
    <t>Транспортный налог</t>
  </si>
  <si>
    <t>Налог на игорный бизнес</t>
  </si>
  <si>
    <t>НАЛОГИ, СБОРЫ И РЕГУЛЯРНЫЕ ПЛАТЕЖИ ЗА ПОЛЬЗОВАНИЕ ПРИРОДНЫМИ РЕСУРСАМИ</t>
  </si>
  <si>
    <t>Налог на добычу полезных ископаемых</t>
  </si>
  <si>
    <t>Сборы за пользование объектами животного мира и водных биологических ресурсов</t>
  </si>
  <si>
    <t>ЗАДОЛЖЕННОСТЬ И ПЕРЕРАСЧЕТЫ ПО ОТМЕНЕННЫМ НАЛОГАМ, СБОРАМ И ИНЫМ ОБЯЗАТЕЛЬНЫМ ПЛАТЕЖАМ</t>
  </si>
  <si>
    <t>Платежи за пользование природными ресурсами</t>
  </si>
  <si>
    <t>Налоги на имущество</t>
  </si>
  <si>
    <t xml:space="preserve">    -налог на имущество предприятий</t>
  </si>
  <si>
    <t xml:space="preserve">    -налог с владельцев транспортных средств и налог на приобретение автотранспортных средств</t>
  </si>
  <si>
    <t xml:space="preserve">     -налог с имущества,переходящего в порядке наследования или дарения</t>
  </si>
  <si>
    <t>Налог с продаж</t>
  </si>
  <si>
    <t>ДОХОДЫ ОТ ИСПОЛЬЗОВАНИЯ ИМУЩЕСТВА, НАХОДЯЩЕГОСЯ В ГОСУДАРСТВЕННОЙ И МУНИЦИПАЛЬНОЙ СОБСТВЕННОСТИ</t>
  </si>
  <si>
    <t>Проценты, полученные от предоставления бюджетных кредитов внутри страны</t>
  </si>
  <si>
    <t xml:space="preserve">     -арендная плата за земли после разграничения гос. собственности на землю и поступления от продажи права на заключение договоров аренды</t>
  </si>
  <si>
    <t>Платежи от государственных и муниципальных  унитарных предприятий</t>
  </si>
  <si>
    <t>Прочие 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</si>
  <si>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</si>
  <si>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</si>
  <si>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</si>
  <si>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ШТРАФЫ, САНКЦИИ, ВОЗМЕЩЕНИЕ УЩЕРБА</t>
  </si>
  <si>
    <t>ПРОЧИЕ НЕНАЛОГОВЫЕ ДОХОДЫ</t>
  </si>
  <si>
    <t>БЕЗВОЗМЕЗДНЫЕ ПОСТУПЛЕНИЯ</t>
  </si>
  <si>
    <t>Дотации от других бюджетов бюджетной системы РФ</t>
  </si>
  <si>
    <t>Субсидии от других бюджетов бюджетной системы РФ</t>
  </si>
  <si>
    <t>Прочие безвозмездные поступления от других бюджетов бюджетной системы</t>
  </si>
  <si>
    <t>В С Е Г О  Д О Х О Д О В</t>
  </si>
  <si>
    <t>Иные межбюджетные трансферты</t>
  </si>
  <si>
    <t>Невыясненные поступления, зачисляемые в бюджеты субъектов РФ</t>
  </si>
  <si>
    <t>Декларационный платеж, уплачиваемый при упрощенном декларировании доходов</t>
  </si>
  <si>
    <t>ДОХОДЫ БЮДЖЕТОВ БЮДЖЕТНОЙ СИСТЕМЫ РФ ОТ ВОЗВРАТА ОСТАТКОВ СУБСИДИЙ И СУБВЕНЦИЙ ПРОШЛЫХ ЛЕТ</t>
  </si>
  <si>
    <t>Процент исполнения, %</t>
  </si>
  <si>
    <t>ВОЗВРАТ ОСТАТКОВ СУБСИДИЙ И СУБВЕНЦИЙ ПРОШЛЫХ ЛЕТ</t>
  </si>
  <si>
    <t>АДМИНИСТРАТИВНЫЕ ПЛАТЕЖИ И СБОРЫ</t>
  </si>
  <si>
    <t>НАЛОГОВЫЕ ДОХОДЫ</t>
  </si>
  <si>
    <t>НЕНАЛОГОВЫЕ ДОХОДЫ</t>
  </si>
  <si>
    <t>Приложение 1</t>
  </si>
  <si>
    <t xml:space="preserve">     -доходы от сдачи в аренду имущества, находящегося в оперативном управлении органов государственной власти субъектов Российской Федерации</t>
  </si>
  <si>
    <t>На 1 января 2009 года</t>
  </si>
  <si>
    <t>Платежи при пользовании недрами</t>
  </si>
  <si>
    <t>НАЛОГОВЫЕ И НЕНАЛОГОВЫЕ ДОХОДЫ</t>
  </si>
  <si>
    <t>Транспортный налог с организаций</t>
  </si>
  <si>
    <t>Транспортный налог с физических лиц</t>
  </si>
  <si>
    <t>ДОХОДЫ ОТ ПРОДАЖИ МАТЕРИАЛЬ-НЫХ И НЕМАТЕРИАЛЬНЫХ АКТИВОВ</t>
  </si>
  <si>
    <t>Доходы от реализации имущества, находящего-ся в государственной и муниципальной соб-ти</t>
  </si>
  <si>
    <t>Доходы от продажи земельных участков, находящихся в госуд. и муницип. собственности</t>
  </si>
  <si>
    <t>Плата за использование лесов</t>
  </si>
  <si>
    <t>ГОСУДАРСТВЕННАЯ ПОШЛИНА</t>
  </si>
  <si>
    <t>Возврат остатков субсидий, субвенций и иных межбюджетных трансфертов, имеющих целевое назначение, прошлых лет</t>
  </si>
  <si>
    <t>Доходы бюджетов бюджетной системы РФ от возврата остатков субсидий, субвенций и иных межбюджетных трансфертов, имеющих целевое назначение, прошлых лет</t>
  </si>
  <si>
    <t>Прочие налоги и сборы (по отмененным налогам и сборам субъектов РФ)</t>
  </si>
  <si>
    <t xml:space="preserve">    -налог на пользователей автомоб. дорог</t>
  </si>
  <si>
    <t>Безвозмездные поступления от государст-венных (муниципальных) организаций</t>
  </si>
  <si>
    <t>Доходы в виде прибыли, приходящейся на доли в уставных (складочных) капиталах хозяйст-венных товариществ и обществ, или дивиденды по акциям, принадлежащим субъектам РФ</t>
  </si>
  <si>
    <t>Субвенции от других бюджетов бюджетной системы РФ</t>
  </si>
  <si>
    <t>Удельный вес в общем объеме доходов,   %</t>
  </si>
  <si>
    <t xml:space="preserve">Акцизы по подакцизным товарам, в том числе: </t>
  </si>
  <si>
    <t xml:space="preserve"> -акцизы на  спиртосодержащую продукцию</t>
  </si>
  <si>
    <t xml:space="preserve"> -акцизы на нефтепродукты</t>
  </si>
  <si>
    <t>Доходы от сдачи в аренду имущества, составляющего государственную казну</t>
  </si>
  <si>
    <t>к плану</t>
  </si>
  <si>
    <t xml:space="preserve">Доходы, получаемые в виде арендной либо иной платы за передачу в возмездное пользование государственного и муниципального имущества </t>
  </si>
  <si>
    <t>Налог, взимаемый в виде стоимости патента в связи с применением упрощенной системы налогообложения</t>
  </si>
  <si>
    <t>Утверждено на 2017 год                     (тыс. руб.)</t>
  </si>
  <si>
    <t>Исполнено за 1 полугодие 2016 года  (тыс. руб.)</t>
  </si>
  <si>
    <t>Исполнено за 1 полугодие 2017 года,       (тыс. руб.)</t>
  </si>
  <si>
    <t>к соотв. периоду 2016 г.</t>
  </si>
  <si>
    <t>Исполнение доходной части областного бюджета за  I полугодие 2017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</si>
</sst>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0.0"/>
    <numFmt numFmtId="165" formatCode="_(* #,##0.0_);_(* \(#,##0.0\);_(* &quot;-&quot;??_);_(@_)"/>
    <numFmt numFmtId="166" formatCode="_-* #,##0.0_р_._-;\-* #,##0.0_р_._-;_-* &quot;-&quot;?_р_._-;_-@_-"/>
    <numFmt numFmtId="167" formatCode="#,##0.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b/>
      <sz val="12"/>
      <name val="Arial CYR"/>
      <family val="2"/>
      <charset val="204"/>
    </font>
    <font>
      <sz val="10"/>
      <name val="Arial"/>
      <family val="2"/>
      <charset val="204"/>
    </font>
    <font>
      <sz val="8"/>
      <name val="Arial Cyr"/>
      <charset val="204"/>
    </font>
    <font>
      <sz val="10"/>
      <name val="Arial Cyr"/>
      <charset val="204"/>
    </font>
    <font>
      <sz val="10"/>
      <color indexed="10"/>
      <name val="Arial Cyr"/>
      <charset val="204"/>
    </font>
    <font>
      <b/>
      <sz val="10"/>
      <color indexed="10"/>
      <name val="Arial Cyr"/>
      <charset val="204"/>
    </font>
    <font>
      <i/>
      <sz val="10"/>
      <name val="Arial Cyr"/>
      <charset val="204"/>
    </font>
    <font>
      <b/>
      <sz val="9"/>
      <name val="Times New Roman"/>
      <family val="1"/>
      <charset val="204"/>
    </font>
    <font>
      <i/>
      <sz val="8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Arial Cyr"/>
      <charset val="204"/>
    </font>
    <font>
      <sz val="9"/>
      <name val="Times New Roman"/>
      <family val="1"/>
      <charset val="204"/>
    </font>
    <font>
      <b/>
      <sz val="9"/>
      <name val="Arial Cyr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9"/>
      <name val="Arial Cyr"/>
      <charset val="204"/>
    </font>
    <font>
      <sz val="10"/>
      <color theme="0"/>
      <name val="Arial Cyr"/>
      <charset val="204"/>
    </font>
    <font>
      <b/>
      <sz val="9"/>
      <color theme="6" tint="-0.249977111117893"/>
      <name val="Times New Roman"/>
      <family val="1"/>
      <charset val="204"/>
    </font>
    <font>
      <sz val="9"/>
      <color theme="6" tint="-0.249977111117893"/>
      <name val="Times New Roman"/>
      <family val="1"/>
      <charset val="204"/>
    </font>
    <font>
      <i/>
      <sz val="8"/>
      <color theme="6" tint="-0.249977111117893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0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6" fillId="0" borderId="0" xfId="0" applyNumberFormat="1" applyFont="1" applyAlignment="1">
      <alignment horizontal="center"/>
    </xf>
    <xf numFmtId="0" fontId="7" fillId="0" borderId="0" xfId="0" applyFont="1"/>
    <xf numFmtId="164" fontId="7" fillId="0" borderId="0" xfId="0" applyNumberFormat="1" applyFont="1"/>
    <xf numFmtId="1" fontId="0" fillId="0" borderId="0" xfId="0" applyNumberFormat="1"/>
    <xf numFmtId="0" fontId="1" fillId="0" borderId="0" xfId="0" applyFont="1" applyAlignment="1">
      <alignment horizontal="center" vertical="center"/>
    </xf>
    <xf numFmtId="0" fontId="5" fillId="0" borderId="0" xfId="0" applyFont="1"/>
    <xf numFmtId="0" fontId="12" fillId="0" borderId="0" xfId="0" applyFont="1" applyAlignment="1">
      <alignment horizontal="left"/>
    </xf>
    <xf numFmtId="0" fontId="13" fillId="0" borderId="0" xfId="0" applyFont="1"/>
    <xf numFmtId="164" fontId="9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 wrapText="1"/>
    </xf>
    <xf numFmtId="0" fontId="15" fillId="0" borderId="0" xfId="0" applyFont="1"/>
    <xf numFmtId="0" fontId="7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6" fillId="0" borderId="0" xfId="0" applyFont="1"/>
    <xf numFmtId="164" fontId="16" fillId="0" borderId="0" xfId="0" applyNumberFormat="1" applyFont="1" applyAlignment="1">
      <alignment horizontal="center"/>
    </xf>
    <xf numFmtId="164" fontId="16" fillId="0" borderId="0" xfId="0" applyNumberFormat="1" applyFont="1"/>
    <xf numFmtId="0" fontId="0" fillId="0" borderId="0" xfId="0" applyAlignment="1">
      <alignment horizontal="right"/>
    </xf>
    <xf numFmtId="0" fontId="20" fillId="0" borderId="0" xfId="0" applyFont="1" applyAlignment="1">
      <alignment horizontal="right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left" wrapText="1"/>
    </xf>
    <xf numFmtId="0" fontId="17" fillId="0" borderId="1" xfId="0" applyFont="1" applyBorder="1" applyAlignment="1">
      <alignment horizontal="left" wrapText="1"/>
    </xf>
    <xf numFmtId="0" fontId="21" fillId="0" borderId="1" xfId="0" applyFont="1" applyFill="1" applyBorder="1" applyAlignment="1">
      <alignment horizontal="left" wrapText="1"/>
    </xf>
    <xf numFmtId="0" fontId="21" fillId="3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 wrapText="1"/>
    </xf>
    <xf numFmtId="164" fontId="22" fillId="0" borderId="0" xfId="0" applyNumberFormat="1" applyFont="1" applyAlignment="1">
      <alignment horizontal="center"/>
    </xf>
    <xf numFmtId="0" fontId="22" fillId="0" borderId="0" xfId="0" applyFont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right"/>
    </xf>
    <xf numFmtId="0" fontId="23" fillId="0" borderId="0" xfId="0" applyFont="1"/>
    <xf numFmtId="164" fontId="23" fillId="0" borderId="0" xfId="0" applyNumberFormat="1" applyFont="1"/>
    <xf numFmtId="0" fontId="0" fillId="0" borderId="0" xfId="0" applyFont="1"/>
    <xf numFmtId="0" fontId="12" fillId="0" borderId="0" xfId="0" applyFont="1" applyFill="1" applyAlignment="1">
      <alignment horizontal="left"/>
    </xf>
    <xf numFmtId="0" fontId="12" fillId="0" borderId="0" xfId="0" applyFont="1" applyFill="1" applyAlignment="1">
      <alignment horizontal="center"/>
    </xf>
    <xf numFmtId="0" fontId="20" fillId="0" borderId="0" xfId="0" applyFont="1" applyFill="1" applyAlignment="1">
      <alignment horizontal="right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67" fontId="9" fillId="0" borderId="1" xfId="0" applyNumberFormat="1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/>
    </xf>
    <xf numFmtId="164" fontId="13" fillId="0" borderId="0" xfId="0" applyNumberFormat="1" applyFont="1" applyFill="1"/>
    <xf numFmtId="0" fontId="13" fillId="0" borderId="0" xfId="0" applyFont="1" applyFill="1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6" fontId="9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167" fontId="21" fillId="0" borderId="1" xfId="0" applyNumberFormat="1" applyFont="1" applyBorder="1" applyAlignment="1">
      <alignment horizontal="center" vertical="center"/>
    </xf>
    <xf numFmtId="167" fontId="18" fillId="0" borderId="1" xfId="0" applyNumberFormat="1" applyFont="1" applyFill="1" applyBorder="1" applyAlignment="1">
      <alignment horizontal="center" vertical="center"/>
    </xf>
    <xf numFmtId="167" fontId="14" fillId="0" borderId="1" xfId="0" applyNumberFormat="1" applyFont="1" applyFill="1" applyBorder="1" applyAlignment="1">
      <alignment horizontal="center" vertical="center"/>
    </xf>
    <xf numFmtId="167" fontId="14" fillId="0" borderId="1" xfId="1" applyNumberFormat="1" applyFont="1" applyFill="1" applyBorder="1" applyAlignment="1">
      <alignment horizontal="center" vertical="center"/>
    </xf>
    <xf numFmtId="167" fontId="9" fillId="0" borderId="1" xfId="0" applyNumberFormat="1" applyFont="1" applyFill="1" applyBorder="1" applyAlignment="1">
      <alignment horizontal="center" vertical="center"/>
    </xf>
    <xf numFmtId="167" fontId="14" fillId="0" borderId="1" xfId="0" applyNumberFormat="1" applyFont="1" applyFill="1" applyBorder="1" applyAlignment="1">
      <alignment horizontal="center" vertical="center" wrapText="1"/>
    </xf>
    <xf numFmtId="167" fontId="9" fillId="0" borderId="1" xfId="0" applyNumberFormat="1" applyFont="1" applyFill="1" applyBorder="1" applyAlignment="1">
      <alignment horizontal="center" vertical="center" wrapText="1"/>
    </xf>
    <xf numFmtId="167" fontId="9" fillId="0" borderId="1" xfId="0" applyNumberFormat="1" applyFont="1" applyBorder="1" applyAlignment="1">
      <alignment horizontal="center" vertical="center" wrapText="1"/>
    </xf>
    <xf numFmtId="167" fontId="11" fillId="0" borderId="1" xfId="0" applyNumberFormat="1" applyFont="1" applyBorder="1" applyAlignment="1">
      <alignment horizontal="center" vertical="center"/>
    </xf>
    <xf numFmtId="167" fontId="11" fillId="0" borderId="1" xfId="0" applyNumberFormat="1" applyFont="1" applyBorder="1" applyAlignment="1">
      <alignment horizontal="center" vertical="center" wrapText="1"/>
    </xf>
    <xf numFmtId="167" fontId="10" fillId="0" borderId="1" xfId="0" applyNumberFormat="1" applyFont="1" applyBorder="1" applyAlignment="1">
      <alignment horizontal="right"/>
    </xf>
    <xf numFmtId="167" fontId="10" fillId="0" borderId="1" xfId="0" applyNumberFormat="1" applyFont="1" applyBorder="1" applyAlignment="1">
      <alignment horizontal="center" vertical="center"/>
    </xf>
    <xf numFmtId="167" fontId="26" fillId="0" borderId="1" xfId="0" applyNumberFormat="1" applyFont="1" applyBorder="1" applyAlignment="1">
      <alignment horizontal="right"/>
    </xf>
    <xf numFmtId="167" fontId="26" fillId="0" borderId="1" xfId="0" applyNumberFormat="1" applyFont="1" applyBorder="1" applyAlignment="1">
      <alignment horizontal="center" vertical="center"/>
    </xf>
    <xf numFmtId="167" fontId="24" fillId="0" borderId="1" xfId="0" applyNumberFormat="1" applyFont="1" applyBorder="1"/>
    <xf numFmtId="167" fontId="25" fillId="0" borderId="1" xfId="0" applyNumberFormat="1" applyFont="1" applyBorder="1" applyAlignment="1">
      <alignment horizontal="center" vertical="center"/>
    </xf>
    <xf numFmtId="167" fontId="24" fillId="0" borderId="1" xfId="0" applyNumberFormat="1" applyFont="1" applyBorder="1" applyAlignment="1">
      <alignment horizontal="right"/>
    </xf>
    <xf numFmtId="167" fontId="24" fillId="0" borderId="1" xfId="0" applyNumberFormat="1" applyFont="1" applyBorder="1" applyAlignment="1">
      <alignment horizontal="center" vertical="center"/>
    </xf>
    <xf numFmtId="167" fontId="24" fillId="2" borderId="1" xfId="0" applyNumberFormat="1" applyFont="1" applyFill="1" applyBorder="1" applyAlignment="1">
      <alignment horizontal="center" vertical="center"/>
    </xf>
    <xf numFmtId="167" fontId="24" fillId="0" borderId="1" xfId="0" applyNumberFormat="1" applyFont="1" applyBorder="1" applyAlignment="1">
      <alignment horizontal="center"/>
    </xf>
    <xf numFmtId="167" fontId="9" fillId="0" borderId="1" xfId="0" applyNumberFormat="1" applyFont="1" applyBorder="1"/>
    <xf numFmtId="167" fontId="14" fillId="2" borderId="1" xfId="0" applyNumberFormat="1" applyFont="1" applyFill="1" applyBorder="1" applyAlignment="1">
      <alignment horizontal="center" vertical="center"/>
    </xf>
    <xf numFmtId="167" fontId="14" fillId="0" borderId="1" xfId="0" applyNumberFormat="1" applyFont="1" applyBorder="1" applyAlignment="1">
      <alignment horizontal="center" vertical="center"/>
    </xf>
    <xf numFmtId="167" fontId="9" fillId="0" borderId="1" xfId="0" applyNumberFormat="1" applyFont="1" applyBorder="1" applyAlignment="1">
      <alignment horizontal="center" vertical="center"/>
    </xf>
    <xf numFmtId="167" fontId="21" fillId="0" borderId="1" xfId="0" applyNumberFormat="1" applyFont="1" applyFill="1" applyBorder="1" applyAlignment="1">
      <alignment horizontal="center" vertical="center"/>
    </xf>
    <xf numFmtId="167" fontId="9" fillId="0" borderId="1" xfId="0" applyNumberFormat="1" applyFont="1" applyFill="1" applyBorder="1"/>
    <xf numFmtId="0" fontId="0" fillId="0" borderId="0" xfId="0" applyFont="1" applyFill="1" applyAlignment="1">
      <alignment horizontal="center"/>
    </xf>
    <xf numFmtId="164" fontId="0" fillId="0" borderId="0" xfId="0" applyNumberFormat="1" applyFont="1" applyFill="1" applyAlignment="1">
      <alignment horizontal="center"/>
    </xf>
    <xf numFmtId="0" fontId="0" fillId="0" borderId="0" xfId="0" applyFont="1" applyAlignment="1">
      <alignment horizontal="center"/>
    </xf>
    <xf numFmtId="0" fontId="27" fillId="0" borderId="1" xfId="0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/>
    </xf>
    <xf numFmtId="167" fontId="12" fillId="0" borderId="1" xfId="0" applyNumberFormat="1" applyFont="1" applyBorder="1" applyAlignment="1">
      <alignment horizontal="center" vertical="center"/>
    </xf>
    <xf numFmtId="165" fontId="14" fillId="0" borderId="1" xfId="1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167" fontId="14" fillId="0" borderId="1" xfId="0" applyNumberFormat="1" applyFont="1" applyBorder="1" applyAlignment="1">
      <alignment horizontal="center" vertical="center" wrapText="1"/>
    </xf>
    <xf numFmtId="167" fontId="25" fillId="0" borderId="1" xfId="0" applyNumberFormat="1" applyFont="1" applyBorder="1"/>
    <xf numFmtId="167" fontId="14" fillId="0" borderId="1" xfId="0" applyNumberFormat="1" applyFont="1" applyBorder="1"/>
    <xf numFmtId="167" fontId="18" fillId="0" borderId="1" xfId="0" applyNumberFormat="1" applyFont="1" applyBorder="1" applyAlignment="1">
      <alignment horizontal="center" vertical="center" wrapText="1"/>
    </xf>
    <xf numFmtId="167" fontId="14" fillId="0" borderId="1" xfId="0" applyNumberFormat="1" applyFont="1" applyBorder="1" applyAlignment="1">
      <alignment horizontal="right"/>
    </xf>
    <xf numFmtId="0" fontId="8" fillId="0" borderId="0" xfId="0" applyFont="1" applyFill="1"/>
    <xf numFmtId="0" fontId="8" fillId="0" borderId="0" xfId="0" applyFont="1" applyFill="1" applyAlignment="1">
      <alignment horizontal="center" vertical="center"/>
    </xf>
    <xf numFmtId="0" fontId="15" fillId="0" borderId="0" xfId="0" applyFont="1" applyFill="1"/>
    <xf numFmtId="0" fontId="0" fillId="0" borderId="0" xfId="0" applyFont="1" applyFill="1"/>
    <xf numFmtId="0" fontId="9" fillId="0" borderId="0" xfId="0" applyFont="1" applyFill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Font="1" applyFill="1"/>
    <xf numFmtId="1" fontId="0" fillId="0" borderId="0" xfId="0" applyNumberFormat="1" applyFont="1" applyFill="1"/>
    <xf numFmtId="164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4" fillId="0" borderId="0" xfId="1" applyNumberFormat="1" applyFont="1" applyFill="1" applyBorder="1" applyAlignment="1">
      <alignment horizontal="center" vertical="center"/>
    </xf>
    <xf numFmtId="0" fontId="28" fillId="0" borderId="0" xfId="0" applyFont="1" applyFill="1"/>
    <xf numFmtId="0" fontId="0" fillId="0" borderId="0" xfId="0" applyFont="1" applyFill="1" applyAlignment="1">
      <alignment horizontal="left"/>
    </xf>
    <xf numFmtId="164" fontId="9" fillId="0" borderId="0" xfId="0" applyNumberFormat="1" applyFont="1" applyFill="1" applyBorder="1" applyAlignment="1">
      <alignment horizontal="center" vertical="center" wrapText="1"/>
    </xf>
    <xf numFmtId="164" fontId="15" fillId="0" borderId="0" xfId="0" applyNumberFormat="1" applyFont="1" applyFill="1" applyAlignment="1">
      <alignment horizontal="center"/>
    </xf>
    <xf numFmtId="164" fontId="0" fillId="0" borderId="0" xfId="0" applyNumberFormat="1" applyFont="1" applyFill="1" applyBorder="1"/>
    <xf numFmtId="164" fontId="8" fillId="0" borderId="0" xfId="0" applyNumberFormat="1" applyFont="1" applyFill="1" applyAlignment="1">
      <alignment horizontal="center"/>
    </xf>
    <xf numFmtId="0" fontId="2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7" fillId="0" borderId="0" xfId="0" applyFont="1" applyAlignment="1">
      <alignment horizontal="center"/>
    </xf>
    <xf numFmtId="0" fontId="8" fillId="0" borderId="0" xfId="0" applyFont="1" applyFill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9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right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0"/>
  <sheetViews>
    <sheetView tabSelected="1" showWhiteSpace="0" zoomScale="115" zoomScaleNormal="115" workbookViewId="0">
      <selection activeCell="A69" sqref="A69"/>
    </sheetView>
  </sheetViews>
  <sheetFormatPr defaultRowHeight="12.75" x14ac:dyDescent="0.2"/>
  <cols>
    <col min="1" max="1" width="38.85546875" style="11" customWidth="1"/>
    <col min="2" max="2" width="11.140625" style="38" customWidth="1"/>
    <col min="3" max="3" width="12.140625" style="45" customWidth="1"/>
    <col min="4" max="4" width="11.140625" style="45" customWidth="1"/>
    <col min="5" max="5" width="5.7109375" customWidth="1"/>
    <col min="6" max="6" width="6.5703125" style="2" customWidth="1"/>
    <col min="7" max="7" width="1.140625" hidden="1" customWidth="1"/>
    <col min="8" max="8" width="11.5703125" style="10" hidden="1" customWidth="1"/>
    <col min="9" max="9" width="9.140625" style="10" customWidth="1"/>
    <col min="10" max="10" width="12" style="35" bestFit="1" customWidth="1"/>
    <col min="11" max="11" width="10.140625" style="35" customWidth="1"/>
    <col min="12" max="12" width="17.5703125" hidden="1" customWidth="1"/>
    <col min="13" max="13" width="12" hidden="1" customWidth="1"/>
    <col min="14" max="14" width="10.28515625" bestFit="1" customWidth="1"/>
    <col min="15" max="16" width="9.5703125" bestFit="1" customWidth="1"/>
  </cols>
  <sheetData>
    <row r="1" spans="1:17" x14ac:dyDescent="0.2">
      <c r="C1" s="39"/>
      <c r="D1" s="129" t="s">
        <v>46</v>
      </c>
      <c r="E1" s="129"/>
      <c r="F1" s="129"/>
      <c r="G1" s="129"/>
      <c r="H1" s="129"/>
      <c r="I1" s="129"/>
      <c r="J1" s="33"/>
      <c r="K1" s="121"/>
      <c r="L1" s="121"/>
      <c r="M1" s="121"/>
      <c r="N1" s="121"/>
    </row>
    <row r="2" spans="1:17" ht="1.5" customHeight="1" x14ac:dyDescent="0.25">
      <c r="C2" s="39"/>
      <c r="D2" s="40"/>
      <c r="E2" s="23"/>
      <c r="F2" s="23"/>
      <c r="H2"/>
      <c r="I2"/>
      <c r="J2" s="33"/>
      <c r="K2" s="34"/>
      <c r="L2" s="22"/>
      <c r="M2" s="22"/>
      <c r="N2" s="22"/>
    </row>
    <row r="3" spans="1:17" ht="20.25" customHeight="1" x14ac:dyDescent="0.25">
      <c r="A3" s="127" t="s">
        <v>77</v>
      </c>
      <c r="B3" s="127"/>
      <c r="C3" s="127"/>
      <c r="D3" s="127"/>
      <c r="E3" s="127"/>
      <c r="F3" s="127"/>
      <c r="G3" s="127"/>
      <c r="H3" s="127"/>
      <c r="I3" s="127"/>
    </row>
    <row r="4" spans="1:17" ht="9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L4" s="122"/>
      <c r="M4" s="122"/>
      <c r="N4" s="122"/>
    </row>
    <row r="5" spans="1:17" ht="1.5" hidden="1" customHeight="1" x14ac:dyDescent="0.2">
      <c r="A5" s="17"/>
      <c r="B5" s="41"/>
      <c r="C5" s="42"/>
      <c r="D5" s="42"/>
      <c r="E5" s="18"/>
      <c r="F5" s="18"/>
      <c r="G5" s="1"/>
      <c r="H5" s="9"/>
      <c r="I5" s="9"/>
      <c r="L5" s="16"/>
      <c r="M5" s="16"/>
      <c r="N5" s="16"/>
    </row>
    <row r="6" spans="1:17" ht="1.5" customHeight="1" x14ac:dyDescent="0.2">
      <c r="A6" s="17"/>
      <c r="B6" s="41"/>
      <c r="C6" s="42"/>
      <c r="D6" s="42"/>
      <c r="E6" s="18"/>
      <c r="F6" s="18"/>
      <c r="G6" s="1"/>
      <c r="H6" s="9"/>
      <c r="I6" s="9"/>
      <c r="L6" s="16"/>
      <c r="M6" s="16"/>
      <c r="N6" s="16"/>
    </row>
    <row r="7" spans="1:17" ht="27.6" customHeight="1" x14ac:dyDescent="0.2">
      <c r="A7" s="124" t="s">
        <v>0</v>
      </c>
      <c r="B7" s="126" t="s">
        <v>74</v>
      </c>
      <c r="C7" s="126" t="s">
        <v>73</v>
      </c>
      <c r="D7" s="126" t="s">
        <v>75</v>
      </c>
      <c r="E7" s="125" t="s">
        <v>41</v>
      </c>
      <c r="F7" s="125"/>
      <c r="G7" s="48"/>
      <c r="H7" s="49" t="s">
        <v>48</v>
      </c>
      <c r="I7" s="125" t="s">
        <v>65</v>
      </c>
      <c r="J7" s="103"/>
      <c r="K7" s="103"/>
      <c r="L7" s="100"/>
      <c r="M7" s="103"/>
      <c r="N7" s="103"/>
      <c r="O7" s="103"/>
    </row>
    <row r="8" spans="1:17" ht="42.75" customHeight="1" x14ac:dyDescent="0.2">
      <c r="A8" s="124"/>
      <c r="B8" s="126"/>
      <c r="C8" s="126"/>
      <c r="D8" s="126"/>
      <c r="E8" s="50" t="s">
        <v>70</v>
      </c>
      <c r="F8" s="89" t="s">
        <v>76</v>
      </c>
      <c r="G8" s="51"/>
      <c r="H8" s="49"/>
      <c r="I8" s="125"/>
      <c r="J8" s="103"/>
      <c r="K8" s="104"/>
      <c r="L8" s="101"/>
      <c r="M8" s="103"/>
      <c r="N8" s="103"/>
      <c r="O8" s="103"/>
      <c r="P8" s="3"/>
    </row>
    <row r="9" spans="1:17" ht="25.5" x14ac:dyDescent="0.2">
      <c r="A9" s="24" t="s">
        <v>50</v>
      </c>
      <c r="B9" s="60">
        <f>B10+B42+0.1</f>
        <v>11065283.6</v>
      </c>
      <c r="C9" s="60">
        <f>C10+C42</f>
        <v>22623064</v>
      </c>
      <c r="D9" s="60">
        <f>D10+D42</f>
        <v>11624645.700000001</v>
      </c>
      <c r="E9" s="13">
        <f>D9/C9*100</f>
        <v>51.384046387350544</v>
      </c>
      <c r="F9" s="13">
        <f>D9/B9*100</f>
        <v>105.05510857399084</v>
      </c>
      <c r="G9" s="13"/>
      <c r="H9" s="13"/>
      <c r="I9" s="13">
        <f t="shared" ref="I9:I46" si="0">D9/$D$76*100</f>
        <v>46.137296395858876</v>
      </c>
      <c r="J9" s="105"/>
      <c r="K9" s="105"/>
      <c r="L9" s="106"/>
      <c r="M9" s="87"/>
      <c r="N9" s="103"/>
      <c r="O9" s="107"/>
      <c r="P9" s="8"/>
    </row>
    <row r="10" spans="1:17" x14ac:dyDescent="0.2">
      <c r="A10" s="24" t="s">
        <v>44</v>
      </c>
      <c r="B10" s="60">
        <f>B11+B14+B18+B21+B27+B30+B31</f>
        <v>10746759</v>
      </c>
      <c r="C10" s="60">
        <f t="shared" ref="C10:D10" si="1">C11+C14+C18+C21+C27+C30+C31</f>
        <v>21973177</v>
      </c>
      <c r="D10" s="60">
        <f t="shared" si="1"/>
        <v>11265840.700000001</v>
      </c>
      <c r="E10" s="13">
        <f t="shared" ref="E10:E45" si="2">D10/C10*100</f>
        <v>51.270877670534396</v>
      </c>
      <c r="F10" s="13">
        <f t="shared" ref="F10:F44" si="3">D10/B10*100</f>
        <v>104.8301232027256</v>
      </c>
      <c r="G10" s="13"/>
      <c r="H10" s="13"/>
      <c r="I10" s="13">
        <f t="shared" si="0"/>
        <v>44.713227821165361</v>
      </c>
      <c r="J10" s="105"/>
      <c r="K10" s="105"/>
      <c r="L10" s="103"/>
      <c r="M10" s="87"/>
      <c r="N10" s="103"/>
      <c r="O10" s="107"/>
      <c r="P10" s="8"/>
    </row>
    <row r="11" spans="1:17" x14ac:dyDescent="0.2">
      <c r="A11" s="25" t="s">
        <v>1</v>
      </c>
      <c r="B11" s="60">
        <f t="shared" ref="B11:C11" si="4">B12+B13</f>
        <v>6474727.7999999998</v>
      </c>
      <c r="C11" s="60">
        <f t="shared" si="4"/>
        <v>13431295</v>
      </c>
      <c r="D11" s="60">
        <f>D12+D13+0.1</f>
        <v>7022001.3999999994</v>
      </c>
      <c r="E11" s="13">
        <f t="shared" si="2"/>
        <v>52.280896220357008</v>
      </c>
      <c r="F11" s="13">
        <f t="shared" si="3"/>
        <v>108.45245726005655</v>
      </c>
      <c r="G11" s="13"/>
      <c r="H11" s="13"/>
      <c r="I11" s="13">
        <f t="shared" si="0"/>
        <v>27.869766377820525</v>
      </c>
      <c r="J11" s="105"/>
      <c r="K11" s="105"/>
      <c r="L11" s="103"/>
      <c r="M11" s="87"/>
      <c r="N11" s="103"/>
      <c r="O11" s="103"/>
      <c r="P11" s="4"/>
    </row>
    <row r="12" spans="1:17" s="19" customFormat="1" x14ac:dyDescent="0.2">
      <c r="A12" s="26" t="s">
        <v>2</v>
      </c>
      <c r="B12" s="62">
        <v>2714242.8</v>
      </c>
      <c r="C12" s="62">
        <v>4849403</v>
      </c>
      <c r="D12" s="62">
        <v>2916064.8</v>
      </c>
      <c r="E12" s="53">
        <f t="shared" si="2"/>
        <v>60.132449293242892</v>
      </c>
      <c r="F12" s="53">
        <f t="shared" si="3"/>
        <v>107.43566493019712</v>
      </c>
      <c r="G12" s="52"/>
      <c r="H12" s="53"/>
      <c r="I12" s="53">
        <f t="shared" si="0"/>
        <v>11.573629808530931</v>
      </c>
      <c r="J12" s="105"/>
      <c r="K12" s="108"/>
      <c r="L12" s="103"/>
      <c r="M12" s="87"/>
      <c r="N12" s="106"/>
      <c r="O12" s="106"/>
      <c r="P12" s="20"/>
    </row>
    <row r="13" spans="1:17" s="19" customFormat="1" ht="13.9" customHeight="1" x14ac:dyDescent="0.2">
      <c r="A13" s="26" t="s">
        <v>3</v>
      </c>
      <c r="B13" s="62">
        <v>3760485</v>
      </c>
      <c r="C13" s="62">
        <v>8581892</v>
      </c>
      <c r="D13" s="62">
        <v>4105936.5</v>
      </c>
      <c r="E13" s="53">
        <f t="shared" si="2"/>
        <v>47.844187505505779</v>
      </c>
      <c r="F13" s="53">
        <f t="shared" si="3"/>
        <v>109.18635495155544</v>
      </c>
      <c r="G13" s="52"/>
      <c r="H13" s="52"/>
      <c r="I13" s="53">
        <f t="shared" si="0"/>
        <v>16.296136172397528</v>
      </c>
      <c r="J13" s="105"/>
      <c r="K13" s="109"/>
      <c r="L13" s="103"/>
      <c r="M13" s="87"/>
      <c r="N13" s="106"/>
      <c r="O13" s="106"/>
      <c r="P13" s="21"/>
      <c r="Q13" s="5"/>
    </row>
    <row r="14" spans="1:17" s="19" customFormat="1" ht="40.9" customHeight="1" x14ac:dyDescent="0.2">
      <c r="A14" s="25" t="s">
        <v>4</v>
      </c>
      <c r="B14" s="60">
        <f t="shared" ref="B14:D14" si="5">B15</f>
        <v>1822858.7</v>
      </c>
      <c r="C14" s="60">
        <f t="shared" si="5"/>
        <v>3406326</v>
      </c>
      <c r="D14" s="60">
        <f t="shared" si="5"/>
        <v>1761592.2</v>
      </c>
      <c r="E14" s="13">
        <f t="shared" si="2"/>
        <v>51.71531438858171</v>
      </c>
      <c r="F14" s="13">
        <f t="shared" si="3"/>
        <v>96.638987980801801</v>
      </c>
      <c r="G14" s="13"/>
      <c r="H14" s="13"/>
      <c r="I14" s="13">
        <f t="shared" si="0"/>
        <v>6.9916196637316101</v>
      </c>
      <c r="J14" s="105"/>
      <c r="K14" s="105"/>
      <c r="L14" s="103"/>
      <c r="M14" s="87"/>
      <c r="N14" s="106"/>
      <c r="O14" s="106"/>
      <c r="P14" s="21"/>
    </row>
    <row r="15" spans="1:17" ht="13.9" customHeight="1" x14ac:dyDescent="0.2">
      <c r="A15" s="26" t="s">
        <v>66</v>
      </c>
      <c r="B15" s="92">
        <f t="shared" ref="B15:D15" si="6">B16+B17</f>
        <v>1822858.7</v>
      </c>
      <c r="C15" s="92">
        <f t="shared" si="6"/>
        <v>3406326</v>
      </c>
      <c r="D15" s="92">
        <f t="shared" si="6"/>
        <v>1761592.2</v>
      </c>
      <c r="E15" s="53">
        <f t="shared" si="2"/>
        <v>51.71531438858171</v>
      </c>
      <c r="F15" s="53">
        <f t="shared" si="3"/>
        <v>96.638987980801801</v>
      </c>
      <c r="G15" s="53"/>
      <c r="H15" s="53"/>
      <c r="I15" s="53">
        <f t="shared" si="0"/>
        <v>6.9916196637316101</v>
      </c>
      <c r="J15" s="105"/>
      <c r="K15" s="108"/>
      <c r="L15" s="106"/>
      <c r="M15" s="106"/>
      <c r="N15" s="106"/>
      <c r="O15" s="106"/>
    </row>
    <row r="16" spans="1:17" ht="25.5" x14ac:dyDescent="0.2">
      <c r="A16" s="27" t="s">
        <v>67</v>
      </c>
      <c r="B16" s="61">
        <v>503471</v>
      </c>
      <c r="C16" s="61">
        <v>1024309</v>
      </c>
      <c r="D16" s="61">
        <v>561436.19999999995</v>
      </c>
      <c r="E16" s="90">
        <f t="shared" si="2"/>
        <v>54.811214194154303</v>
      </c>
      <c r="F16" s="90">
        <f t="shared" si="3"/>
        <v>111.51311594908147</v>
      </c>
      <c r="G16" s="58"/>
      <c r="H16" s="91"/>
      <c r="I16" s="90">
        <f t="shared" si="0"/>
        <v>2.228295729199274</v>
      </c>
      <c r="J16" s="105"/>
      <c r="K16" s="110"/>
      <c r="L16" s="106"/>
      <c r="M16" s="103"/>
      <c r="N16" s="106"/>
      <c r="O16" s="106"/>
    </row>
    <row r="17" spans="1:15" ht="13.5" customHeight="1" x14ac:dyDescent="0.2">
      <c r="A17" s="27" t="s">
        <v>68</v>
      </c>
      <c r="B17" s="61">
        <v>1319387.7</v>
      </c>
      <c r="C17" s="61">
        <v>2382017</v>
      </c>
      <c r="D17" s="61">
        <v>1200156</v>
      </c>
      <c r="E17" s="90">
        <f t="shared" si="2"/>
        <v>50.384023287827084</v>
      </c>
      <c r="F17" s="90">
        <f t="shared" si="3"/>
        <v>90.96310356690455</v>
      </c>
      <c r="G17" s="58"/>
      <c r="H17" s="91"/>
      <c r="I17" s="90">
        <f t="shared" si="0"/>
        <v>4.7633239345323357</v>
      </c>
      <c r="J17" s="105"/>
      <c r="K17" s="110"/>
      <c r="L17" s="106"/>
      <c r="M17" s="103"/>
      <c r="N17" s="106"/>
      <c r="O17" s="106"/>
    </row>
    <row r="18" spans="1:15" ht="18" customHeight="1" x14ac:dyDescent="0.2">
      <c r="A18" s="25" t="s">
        <v>5</v>
      </c>
      <c r="B18" s="60">
        <f t="shared" ref="B18:C18" si="7">B19+B20</f>
        <v>831203.9</v>
      </c>
      <c r="C18" s="60">
        <f t="shared" si="7"/>
        <v>1518620</v>
      </c>
      <c r="D18" s="60">
        <f>D19+D20-0.1</f>
        <v>905454.4</v>
      </c>
      <c r="E18" s="13">
        <f t="shared" si="2"/>
        <v>59.623500283151806</v>
      </c>
      <c r="F18" s="13">
        <f t="shared" si="3"/>
        <v>108.9328863832328</v>
      </c>
      <c r="G18" s="55"/>
      <c r="H18" s="55"/>
      <c r="I18" s="13">
        <f t="shared" si="0"/>
        <v>3.593676667989508</v>
      </c>
      <c r="J18" s="105"/>
      <c r="K18" s="111"/>
      <c r="L18" s="106"/>
      <c r="M18" s="103"/>
      <c r="N18" s="106"/>
      <c r="O18" s="106"/>
    </row>
    <row r="19" spans="1:15" ht="39" customHeight="1" x14ac:dyDescent="0.2">
      <c r="A19" s="26" t="s">
        <v>6</v>
      </c>
      <c r="B19" s="62">
        <v>831010.3</v>
      </c>
      <c r="C19" s="62">
        <v>1518620</v>
      </c>
      <c r="D19" s="62">
        <v>905414.7</v>
      </c>
      <c r="E19" s="53">
        <f t="shared" si="2"/>
        <v>59.620886067614009</v>
      </c>
      <c r="F19" s="53">
        <f t="shared" si="3"/>
        <v>108.95348709877601</v>
      </c>
      <c r="G19" s="52"/>
      <c r="H19" s="52"/>
      <c r="I19" s="53">
        <f t="shared" si="0"/>
        <v>3.5935191018396067</v>
      </c>
      <c r="J19" s="105"/>
      <c r="K19" s="111"/>
      <c r="L19" s="106"/>
      <c r="M19" s="103"/>
      <c r="N19" s="106"/>
      <c r="O19" s="106"/>
    </row>
    <row r="20" spans="1:15" ht="12" customHeight="1" x14ac:dyDescent="0.2">
      <c r="A20" s="26" t="s">
        <v>7</v>
      </c>
      <c r="B20" s="62">
        <v>193.6</v>
      </c>
      <c r="C20" s="62">
        <v>0</v>
      </c>
      <c r="D20" s="62">
        <v>39.799999999999997</v>
      </c>
      <c r="E20" s="53"/>
      <c r="F20" s="53">
        <f t="shared" si="3"/>
        <v>20.557851239669418</v>
      </c>
      <c r="G20" s="52"/>
      <c r="H20" s="52"/>
      <c r="I20" s="53">
        <f t="shared" si="0"/>
        <v>1.579630419665335E-4</v>
      </c>
      <c r="J20" s="105"/>
      <c r="K20" s="109"/>
      <c r="L20" s="106"/>
      <c r="M20" s="106"/>
      <c r="N20" s="106"/>
      <c r="O20" s="106"/>
    </row>
    <row r="21" spans="1:15" ht="14.25" customHeight="1" x14ac:dyDescent="0.2">
      <c r="A21" s="25" t="s">
        <v>8</v>
      </c>
      <c r="B21" s="60">
        <f t="shared" ref="B21:D21" si="8">B22+B23+B26</f>
        <v>1556498.8</v>
      </c>
      <c r="C21" s="60">
        <f t="shared" si="8"/>
        <v>3481272</v>
      </c>
      <c r="D21" s="60">
        <f t="shared" si="8"/>
        <v>1493368.6</v>
      </c>
      <c r="E21" s="13">
        <f t="shared" si="2"/>
        <v>42.897211134321026</v>
      </c>
      <c r="F21" s="13">
        <f t="shared" si="3"/>
        <v>95.944089388311767</v>
      </c>
      <c r="G21" s="56"/>
      <c r="H21" s="56"/>
      <c r="I21" s="13">
        <f t="shared" si="0"/>
        <v>5.9270614782237034</v>
      </c>
      <c r="J21" s="105"/>
      <c r="K21" s="105"/>
      <c r="L21" s="103"/>
      <c r="M21" s="106"/>
      <c r="N21" s="106"/>
      <c r="O21" s="106"/>
    </row>
    <row r="22" spans="1:15" x14ac:dyDescent="0.2">
      <c r="A22" s="26" t="s">
        <v>9</v>
      </c>
      <c r="B22" s="62">
        <v>1394674.6</v>
      </c>
      <c r="C22" s="62">
        <v>2621247</v>
      </c>
      <c r="D22" s="62">
        <v>1335601.5</v>
      </c>
      <c r="E22" s="53">
        <f t="shared" si="2"/>
        <v>50.95290523937652</v>
      </c>
      <c r="F22" s="53">
        <f t="shared" si="3"/>
        <v>95.764381168195072</v>
      </c>
      <c r="G22" s="52"/>
      <c r="H22" s="52"/>
      <c r="I22" s="53">
        <f t="shared" si="0"/>
        <v>5.3008963767604298</v>
      </c>
      <c r="J22" s="105"/>
      <c r="K22" s="108"/>
      <c r="L22" s="103"/>
      <c r="M22" s="87"/>
      <c r="N22" s="106"/>
      <c r="O22" s="106"/>
    </row>
    <row r="23" spans="1:15" x14ac:dyDescent="0.2">
      <c r="A23" s="26" t="s">
        <v>10</v>
      </c>
      <c r="B23" s="92">
        <f>B24+B25-0.1</f>
        <v>157951.4</v>
      </c>
      <c r="C23" s="92">
        <f>C24+C25</f>
        <v>852231</v>
      </c>
      <c r="D23" s="92">
        <f t="shared" ref="D23" si="9">D24+D25-0.1</f>
        <v>154103</v>
      </c>
      <c r="E23" s="53">
        <f t="shared" si="2"/>
        <v>18.082303976269344</v>
      </c>
      <c r="F23" s="53">
        <f t="shared" si="3"/>
        <v>97.563554359125661</v>
      </c>
      <c r="G23" s="52"/>
      <c r="H23" s="52"/>
      <c r="I23" s="53">
        <f t="shared" si="0"/>
        <v>0.61162257930072139</v>
      </c>
      <c r="J23" s="105"/>
      <c r="K23" s="108"/>
      <c r="L23" s="103"/>
      <c r="M23" s="87"/>
      <c r="N23" s="106"/>
      <c r="O23" s="106"/>
    </row>
    <row r="24" spans="1:15" x14ac:dyDescent="0.2">
      <c r="A24" s="27" t="s">
        <v>51</v>
      </c>
      <c r="B24" s="61">
        <v>121113.2</v>
      </c>
      <c r="C24" s="61">
        <v>206599</v>
      </c>
      <c r="D24" s="61">
        <v>74845.5</v>
      </c>
      <c r="E24" s="90">
        <f t="shared" si="2"/>
        <v>36.227426076602498</v>
      </c>
      <c r="F24" s="90">
        <f t="shared" si="3"/>
        <v>61.797970823989459</v>
      </c>
      <c r="G24" s="94"/>
      <c r="H24" s="94"/>
      <c r="I24" s="90">
        <f t="shared" si="0"/>
        <v>0.29705585069111018</v>
      </c>
      <c r="J24" s="105"/>
      <c r="K24" s="112"/>
      <c r="L24" s="103"/>
      <c r="M24" s="87"/>
      <c r="N24" s="106"/>
      <c r="O24" s="106"/>
    </row>
    <row r="25" spans="1:15" x14ac:dyDescent="0.2">
      <c r="A25" s="27" t="s">
        <v>52</v>
      </c>
      <c r="B25" s="61">
        <v>36838.300000000003</v>
      </c>
      <c r="C25" s="61">
        <v>645632</v>
      </c>
      <c r="D25" s="61">
        <v>79257.600000000006</v>
      </c>
      <c r="E25" s="90">
        <f t="shared" si="2"/>
        <v>12.275971451229184</v>
      </c>
      <c r="F25" s="90">
        <f t="shared" si="3"/>
        <v>215.14999334931306</v>
      </c>
      <c r="G25" s="94"/>
      <c r="H25" s="94"/>
      <c r="I25" s="90">
        <f t="shared" si="0"/>
        <v>0.31456712550167654</v>
      </c>
      <c r="J25" s="105"/>
      <c r="K25" s="112"/>
      <c r="L25" s="103"/>
      <c r="M25" s="87"/>
      <c r="N25" s="106"/>
      <c r="O25" s="106"/>
    </row>
    <row r="26" spans="1:15" x14ac:dyDescent="0.2">
      <c r="A26" s="26" t="s">
        <v>11</v>
      </c>
      <c r="B26" s="63">
        <v>3872.8</v>
      </c>
      <c r="C26" s="62">
        <v>7794</v>
      </c>
      <c r="D26" s="63">
        <v>3664.1</v>
      </c>
      <c r="E26" s="53">
        <f t="shared" si="2"/>
        <v>47.011803951757763</v>
      </c>
      <c r="F26" s="53">
        <f t="shared" si="3"/>
        <v>94.611134063210073</v>
      </c>
      <c r="G26" s="52"/>
      <c r="H26" s="93"/>
      <c r="I26" s="53">
        <f t="shared" si="0"/>
        <v>1.4542522162552146E-2</v>
      </c>
      <c r="J26" s="105"/>
      <c r="K26" s="113"/>
      <c r="L26" s="103"/>
      <c r="M26" s="106"/>
      <c r="N26" s="106"/>
      <c r="O26" s="106"/>
    </row>
    <row r="27" spans="1:15" ht="40.5" customHeight="1" x14ac:dyDescent="0.2">
      <c r="A27" s="25" t="s">
        <v>12</v>
      </c>
      <c r="B27" s="60">
        <f t="shared" ref="B27:D27" si="10">B28+B29</f>
        <v>7552.5999999999995</v>
      </c>
      <c r="C27" s="60">
        <f t="shared" si="10"/>
        <v>14380</v>
      </c>
      <c r="D27" s="60">
        <f t="shared" si="10"/>
        <v>5007.8</v>
      </c>
      <c r="E27" s="13">
        <f t="shared" si="2"/>
        <v>34.824756606397777</v>
      </c>
      <c r="F27" s="13">
        <f t="shared" si="3"/>
        <v>66.305643089796888</v>
      </c>
      <c r="G27" s="55"/>
      <c r="H27" s="55"/>
      <c r="I27" s="13">
        <f t="shared" si="0"/>
        <v>1.9875560843216244E-2</v>
      </c>
      <c r="J27" s="105"/>
      <c r="K27" s="105"/>
      <c r="L27" s="103"/>
      <c r="M27" s="106"/>
      <c r="N27" s="106"/>
      <c r="O27" s="106"/>
    </row>
    <row r="28" spans="1:15" x14ac:dyDescent="0.2">
      <c r="A28" s="26" t="s">
        <v>13</v>
      </c>
      <c r="B28" s="62">
        <v>7499.2</v>
      </c>
      <c r="C28" s="62">
        <v>13805</v>
      </c>
      <c r="D28" s="62">
        <v>4984.2</v>
      </c>
      <c r="E28" s="53">
        <f t="shared" si="2"/>
        <v>36.104310032596878</v>
      </c>
      <c r="F28" s="53">
        <f t="shared" si="3"/>
        <v>66.463089396202264</v>
      </c>
      <c r="G28" s="52"/>
      <c r="H28" s="52"/>
      <c r="I28" s="53">
        <f t="shared" si="0"/>
        <v>1.9781894315819004E-2</v>
      </c>
      <c r="J28" s="105"/>
      <c r="K28" s="109"/>
      <c r="L28" s="103"/>
      <c r="M28" s="103"/>
      <c r="N28" s="106"/>
      <c r="O28" s="106"/>
    </row>
    <row r="29" spans="1:15" ht="25.5" x14ac:dyDescent="0.2">
      <c r="A29" s="26" t="s">
        <v>14</v>
      </c>
      <c r="B29" s="62">
        <v>53.4</v>
      </c>
      <c r="C29" s="62">
        <v>575</v>
      </c>
      <c r="D29" s="62">
        <v>23.6</v>
      </c>
      <c r="E29" s="53">
        <f t="shared" si="2"/>
        <v>4.1043478260869568</v>
      </c>
      <c r="F29" s="53">
        <f t="shared" si="3"/>
        <v>44.194756554307119</v>
      </c>
      <c r="G29" s="52"/>
      <c r="H29" s="52"/>
      <c r="I29" s="53">
        <f t="shared" si="0"/>
        <v>9.3666527397240985E-5</v>
      </c>
      <c r="J29" s="105"/>
      <c r="K29" s="109"/>
      <c r="L29" s="103"/>
      <c r="M29" s="103"/>
      <c r="N29" s="106"/>
      <c r="O29" s="106"/>
    </row>
    <row r="30" spans="1:15" ht="12.75" customHeight="1" x14ac:dyDescent="0.2">
      <c r="A30" s="25" t="s">
        <v>57</v>
      </c>
      <c r="B30" s="64">
        <v>53869.7</v>
      </c>
      <c r="C30" s="64">
        <v>121284</v>
      </c>
      <c r="D30" s="64">
        <v>78409.399999999994</v>
      </c>
      <c r="E30" s="13">
        <f t="shared" si="2"/>
        <v>64.649417895188151</v>
      </c>
      <c r="F30" s="13">
        <f t="shared" si="3"/>
        <v>145.55380854172196</v>
      </c>
      <c r="G30" s="55"/>
      <c r="H30" s="55"/>
      <c r="I30" s="13">
        <f t="shared" si="0"/>
        <v>0.31120068700428927</v>
      </c>
      <c r="J30" s="105"/>
      <c r="K30" s="105"/>
      <c r="L30" s="103"/>
      <c r="M30" s="103"/>
      <c r="N30" s="106"/>
      <c r="O30" s="106"/>
    </row>
    <row r="31" spans="1:15" ht="54.75" customHeight="1" x14ac:dyDescent="0.2">
      <c r="A31" s="25" t="s">
        <v>15</v>
      </c>
      <c r="B31" s="60">
        <f t="shared" ref="B31:C31" si="11">B32+B33+B40+B41</f>
        <v>47.5</v>
      </c>
      <c r="C31" s="60">
        <f t="shared" si="11"/>
        <v>0</v>
      </c>
      <c r="D31" s="60">
        <f>D32+D33+D40+D41-0.1</f>
        <v>6.9000000000000012</v>
      </c>
      <c r="E31" s="13"/>
      <c r="F31" s="13">
        <f t="shared" si="3"/>
        <v>14.526315789473687</v>
      </c>
      <c r="G31" s="13"/>
      <c r="H31" s="13"/>
      <c r="I31" s="13">
        <f t="shared" si="0"/>
        <v>2.7385552501735714E-5</v>
      </c>
      <c r="J31" s="105"/>
      <c r="K31" s="105"/>
      <c r="L31" s="101"/>
      <c r="M31" s="103"/>
      <c r="N31" s="106"/>
      <c r="O31" s="103"/>
    </row>
    <row r="32" spans="1:15" ht="13.5" customHeight="1" x14ac:dyDescent="0.2">
      <c r="A32" s="26" t="s">
        <v>16</v>
      </c>
      <c r="B32" s="62">
        <v>62.2</v>
      </c>
      <c r="C32" s="62">
        <v>0</v>
      </c>
      <c r="D32" s="62">
        <v>3.1</v>
      </c>
      <c r="E32" s="13"/>
      <c r="F32" s="53">
        <f t="shared" si="3"/>
        <v>4.983922829581994</v>
      </c>
      <c r="G32" s="52"/>
      <c r="H32" s="43"/>
      <c r="I32" s="53">
        <f t="shared" si="0"/>
        <v>1.2303654022518941E-5</v>
      </c>
      <c r="J32" s="105"/>
      <c r="K32" s="108"/>
      <c r="L32" s="103"/>
      <c r="M32" s="87"/>
      <c r="N32" s="103"/>
      <c r="O32" s="103"/>
    </row>
    <row r="33" spans="1:15" ht="13.5" customHeight="1" x14ac:dyDescent="0.2">
      <c r="A33" s="26" t="s">
        <v>17</v>
      </c>
      <c r="B33" s="62">
        <v>-2.1</v>
      </c>
      <c r="C33" s="62">
        <v>0</v>
      </c>
      <c r="D33" s="62">
        <v>2.1</v>
      </c>
      <c r="E33" s="13"/>
      <c r="F33" s="53">
        <f t="shared" si="3"/>
        <v>-100</v>
      </c>
      <c r="G33" s="52"/>
      <c r="H33" s="53"/>
      <c r="I33" s="53">
        <f t="shared" si="0"/>
        <v>8.3347333700934774E-6</v>
      </c>
      <c r="J33" s="105"/>
      <c r="K33" s="108"/>
      <c r="L33" s="103"/>
      <c r="M33" s="103"/>
      <c r="N33" s="103"/>
      <c r="O33" s="103"/>
    </row>
    <row r="34" spans="1:15" hidden="1" x14ac:dyDescent="0.2">
      <c r="A34" s="27" t="s">
        <v>18</v>
      </c>
      <c r="B34" s="61"/>
      <c r="C34" s="61"/>
      <c r="D34" s="61"/>
      <c r="E34" s="13"/>
      <c r="F34" s="53" t="e">
        <f t="shared" si="3"/>
        <v>#DIV/0!</v>
      </c>
      <c r="G34" s="57"/>
      <c r="H34" s="54"/>
      <c r="I34" s="53">
        <f t="shared" si="0"/>
        <v>0</v>
      </c>
      <c r="J34" s="105"/>
      <c r="K34" s="110"/>
      <c r="L34" s="103"/>
      <c r="M34" s="103"/>
      <c r="N34" s="103"/>
      <c r="O34" s="103"/>
    </row>
    <row r="35" spans="1:15" ht="39" hidden="1" customHeight="1" thickBot="1" x14ac:dyDescent="0.25">
      <c r="A35" s="27" t="s">
        <v>19</v>
      </c>
      <c r="B35" s="61"/>
      <c r="C35" s="61"/>
      <c r="D35" s="61"/>
      <c r="E35" s="13"/>
      <c r="F35" s="53" t="e">
        <f t="shared" si="3"/>
        <v>#DIV/0!</v>
      </c>
      <c r="G35" s="57"/>
      <c r="H35" s="57"/>
      <c r="I35" s="53">
        <f t="shared" si="0"/>
        <v>0</v>
      </c>
      <c r="J35" s="105"/>
      <c r="K35" s="112"/>
      <c r="L35" s="123"/>
      <c r="M35" s="123"/>
      <c r="N35" s="103"/>
      <c r="O35" s="103"/>
    </row>
    <row r="36" spans="1:15" hidden="1" x14ac:dyDescent="0.2">
      <c r="A36" s="27" t="s">
        <v>61</v>
      </c>
      <c r="B36" s="61"/>
      <c r="C36" s="61"/>
      <c r="D36" s="61"/>
      <c r="E36" s="13"/>
      <c r="F36" s="53" t="e">
        <f t="shared" si="3"/>
        <v>#DIV/0!</v>
      </c>
      <c r="G36" s="57"/>
      <c r="H36" s="57"/>
      <c r="I36" s="53">
        <f t="shared" si="0"/>
        <v>0</v>
      </c>
      <c r="J36" s="105"/>
      <c r="K36" s="112"/>
      <c r="L36" s="114"/>
      <c r="M36" s="103"/>
      <c r="N36" s="103"/>
      <c r="O36" s="103"/>
    </row>
    <row r="37" spans="1:15" ht="25.5" hidden="1" x14ac:dyDescent="0.2">
      <c r="A37" s="27" t="s">
        <v>20</v>
      </c>
      <c r="B37" s="61"/>
      <c r="C37" s="61"/>
      <c r="D37" s="61"/>
      <c r="E37" s="13"/>
      <c r="F37" s="53" t="e">
        <f t="shared" si="3"/>
        <v>#DIV/0!</v>
      </c>
      <c r="G37" s="57"/>
      <c r="H37" s="57"/>
      <c r="I37" s="53">
        <f t="shared" si="0"/>
        <v>0</v>
      </c>
      <c r="J37" s="105"/>
      <c r="K37" s="112"/>
      <c r="L37" s="115"/>
      <c r="M37" s="87"/>
      <c r="N37" s="103"/>
      <c r="O37" s="103"/>
    </row>
    <row r="38" spans="1:15" ht="25.5" hidden="1" customHeight="1" thickBot="1" x14ac:dyDescent="0.25">
      <c r="A38" s="26" t="s">
        <v>60</v>
      </c>
      <c r="B38" s="62"/>
      <c r="C38" s="62"/>
      <c r="D38" s="62"/>
      <c r="E38" s="13"/>
      <c r="F38" s="53" t="e">
        <f t="shared" si="3"/>
        <v>#DIV/0!</v>
      </c>
      <c r="G38" s="57"/>
      <c r="H38" s="57"/>
      <c r="I38" s="53">
        <f t="shared" si="0"/>
        <v>0</v>
      </c>
      <c r="J38" s="105"/>
      <c r="K38" s="109"/>
      <c r="L38" s="115"/>
      <c r="M38" s="87"/>
      <c r="N38" s="103"/>
      <c r="O38" s="103"/>
    </row>
    <row r="39" spans="1:15" ht="0.75" hidden="1" customHeight="1" thickBot="1" x14ac:dyDescent="0.25">
      <c r="A39" s="27" t="s">
        <v>21</v>
      </c>
      <c r="B39" s="61"/>
      <c r="C39" s="61"/>
      <c r="D39" s="61"/>
      <c r="E39" s="13"/>
      <c r="F39" s="53" t="e">
        <f t="shared" si="3"/>
        <v>#DIV/0!</v>
      </c>
      <c r="G39" s="58"/>
      <c r="H39" s="58"/>
      <c r="I39" s="53">
        <f t="shared" si="0"/>
        <v>0</v>
      </c>
      <c r="J39" s="105"/>
      <c r="K39" s="112"/>
      <c r="L39" s="103"/>
      <c r="M39" s="87"/>
      <c r="N39" s="103"/>
      <c r="O39" s="103"/>
    </row>
    <row r="40" spans="1:15" ht="25.5" customHeight="1" x14ac:dyDescent="0.2">
      <c r="A40" s="26" t="s">
        <v>60</v>
      </c>
      <c r="B40" s="62">
        <v>1.3</v>
      </c>
      <c r="C40" s="62">
        <v>0</v>
      </c>
      <c r="D40" s="62">
        <v>1.1000000000000001</v>
      </c>
      <c r="E40" s="13"/>
      <c r="F40" s="53">
        <f t="shared" si="3"/>
        <v>84.615384615384613</v>
      </c>
      <c r="G40" s="58"/>
      <c r="H40" s="58"/>
      <c r="I40" s="53">
        <f t="shared" si="0"/>
        <v>4.3658127176680117E-6</v>
      </c>
      <c r="J40" s="105"/>
      <c r="K40" s="112"/>
      <c r="L40" s="103"/>
      <c r="M40" s="87"/>
      <c r="N40" s="103"/>
      <c r="O40" s="103"/>
    </row>
    <row r="41" spans="1:15" ht="38.25" x14ac:dyDescent="0.2">
      <c r="A41" s="26" t="s">
        <v>72</v>
      </c>
      <c r="B41" s="62">
        <v>-13.9</v>
      </c>
      <c r="C41" s="62">
        <v>0</v>
      </c>
      <c r="D41" s="62">
        <v>0.7</v>
      </c>
      <c r="E41" s="13"/>
      <c r="F41" s="53">
        <f t="shared" si="3"/>
        <v>-5.0359712230215816</v>
      </c>
      <c r="G41" s="58"/>
      <c r="H41" s="58"/>
      <c r="I41" s="53">
        <f t="shared" si="0"/>
        <v>2.778244456697825E-6</v>
      </c>
      <c r="J41" s="105"/>
      <c r="K41" s="112"/>
      <c r="L41" s="103"/>
      <c r="M41" s="87"/>
      <c r="N41" s="103"/>
      <c r="O41" s="103"/>
    </row>
    <row r="42" spans="1:15" s="15" customFormat="1" ht="15.75" customHeight="1" x14ac:dyDescent="0.2">
      <c r="A42" s="25" t="s">
        <v>45</v>
      </c>
      <c r="B42" s="60">
        <f>B43+B52+B56+B57+B60+B61+B62</f>
        <v>318524.49999999994</v>
      </c>
      <c r="C42" s="60">
        <f>C43+C52+C56+C57+C60+C61+C62</f>
        <v>649887</v>
      </c>
      <c r="D42" s="60">
        <f>D43+D52+D56+D57+D60+D61+D62</f>
        <v>358805</v>
      </c>
      <c r="E42" s="13">
        <f t="shared" si="2"/>
        <v>55.210367340783861</v>
      </c>
      <c r="F42" s="13">
        <f t="shared" si="3"/>
        <v>112.64596600889416</v>
      </c>
      <c r="G42" s="14"/>
      <c r="H42" s="14"/>
      <c r="I42" s="13">
        <f t="shared" si="0"/>
        <v>1.4240685746935191</v>
      </c>
      <c r="J42" s="116"/>
      <c r="K42" s="116"/>
      <c r="L42" s="102"/>
      <c r="M42" s="117"/>
      <c r="N42" s="102"/>
      <c r="O42" s="102"/>
    </row>
    <row r="43" spans="1:15" ht="48" x14ac:dyDescent="0.2">
      <c r="A43" s="30" t="s">
        <v>22</v>
      </c>
      <c r="B43" s="64">
        <f>B44+B45+B46+B50+B51</f>
        <v>91250.599999999991</v>
      </c>
      <c r="C43" s="64">
        <f>C44+C45+C46+C50+C51</f>
        <v>181942</v>
      </c>
      <c r="D43" s="64">
        <f>D44+D45+D46+D50+D51</f>
        <v>51752.399999999994</v>
      </c>
      <c r="E43" s="13">
        <f t="shared" si="2"/>
        <v>28.444449330006261</v>
      </c>
      <c r="F43" s="13">
        <f t="shared" si="3"/>
        <v>56.714585986283929</v>
      </c>
      <c r="G43" s="13"/>
      <c r="H43" s="13"/>
      <c r="I43" s="13">
        <f t="shared" si="0"/>
        <v>0.20540116917258361</v>
      </c>
      <c r="J43" s="105"/>
      <c r="K43" s="105"/>
      <c r="L43" s="103"/>
      <c r="M43" s="103"/>
      <c r="N43" s="103"/>
      <c r="O43" s="103"/>
    </row>
    <row r="44" spans="1:15" ht="54" customHeight="1" x14ac:dyDescent="0.2">
      <c r="A44" s="26" t="s">
        <v>63</v>
      </c>
      <c r="B44" s="62">
        <v>5767.7</v>
      </c>
      <c r="C44" s="62">
        <v>30499</v>
      </c>
      <c r="D44" s="62">
        <v>1587.7</v>
      </c>
      <c r="E44" s="53">
        <f t="shared" si="2"/>
        <v>5.2057444506377264</v>
      </c>
      <c r="F44" s="53">
        <f t="shared" si="3"/>
        <v>27.527437280024969</v>
      </c>
      <c r="G44" s="52"/>
      <c r="H44" s="52"/>
      <c r="I44" s="53">
        <f t="shared" si="0"/>
        <v>6.3014553198559109E-3</v>
      </c>
      <c r="J44" s="109"/>
      <c r="K44" s="105"/>
      <c r="L44" s="103"/>
      <c r="M44" s="103"/>
      <c r="N44" s="103"/>
      <c r="O44" s="103"/>
    </row>
    <row r="45" spans="1:15" ht="27" customHeight="1" x14ac:dyDescent="0.2">
      <c r="A45" s="26" t="s">
        <v>23</v>
      </c>
      <c r="B45" s="62">
        <v>0</v>
      </c>
      <c r="C45" s="62">
        <v>114.6</v>
      </c>
      <c r="D45" s="62">
        <v>0</v>
      </c>
      <c r="E45" s="53">
        <f t="shared" si="2"/>
        <v>0</v>
      </c>
      <c r="F45" s="53"/>
      <c r="G45" s="52"/>
      <c r="H45" s="52"/>
      <c r="I45" s="53">
        <f t="shared" si="0"/>
        <v>0</v>
      </c>
      <c r="J45" s="108"/>
      <c r="K45" s="105"/>
      <c r="L45" s="103"/>
      <c r="M45" s="103"/>
      <c r="N45" s="103"/>
      <c r="O45" s="103"/>
    </row>
    <row r="46" spans="1:15" ht="39" customHeight="1" x14ac:dyDescent="0.2">
      <c r="A46" s="59" t="s">
        <v>71</v>
      </c>
      <c r="B46" s="65">
        <f t="shared" ref="B46:D46" si="12">B47+B48+B49</f>
        <v>83142.299999999988</v>
      </c>
      <c r="C46" s="65">
        <f t="shared" si="12"/>
        <v>145308</v>
      </c>
      <c r="D46" s="65">
        <f t="shared" si="12"/>
        <v>47775.5</v>
      </c>
      <c r="E46" s="95">
        <f>D46/C46*100</f>
        <v>32.878781622484652</v>
      </c>
      <c r="F46" s="95">
        <f>D46/B46*100</f>
        <v>57.462326637584006</v>
      </c>
      <c r="G46" s="68"/>
      <c r="H46" s="69"/>
      <c r="I46" s="95">
        <f t="shared" si="0"/>
        <v>0.18961716862995279</v>
      </c>
      <c r="J46" s="108"/>
      <c r="K46" s="118"/>
      <c r="L46" s="103"/>
      <c r="M46" s="103"/>
      <c r="N46" s="103"/>
      <c r="O46" s="103"/>
    </row>
    <row r="47" spans="1:15" ht="51" x14ac:dyDescent="0.2">
      <c r="A47" s="27" t="s">
        <v>24</v>
      </c>
      <c r="B47" s="61">
        <v>80576.899999999994</v>
      </c>
      <c r="C47" s="61">
        <v>140000</v>
      </c>
      <c r="D47" s="61">
        <v>43548.7</v>
      </c>
      <c r="E47" s="98">
        <f t="shared" ref="E47:E76" si="13">D47/C47*100</f>
        <v>31.106214285714284</v>
      </c>
      <c r="F47" s="98">
        <f t="shared" ref="F47:F76" si="14">D47/B47*100</f>
        <v>54.046134810348867</v>
      </c>
      <c r="G47" s="70"/>
      <c r="H47" s="71"/>
      <c r="I47" s="98">
        <f t="shared" ref="I47:I76" si="15">D47/$D$76*100</f>
        <v>0.17284133481628083</v>
      </c>
      <c r="J47" s="112"/>
      <c r="K47" s="118"/>
      <c r="L47" s="103"/>
      <c r="M47" s="103"/>
      <c r="N47" s="103"/>
      <c r="O47" s="103"/>
    </row>
    <row r="48" spans="1:15" ht="51" x14ac:dyDescent="0.2">
      <c r="A48" s="27" t="s">
        <v>47</v>
      </c>
      <c r="B48" s="61">
        <v>1399.4</v>
      </c>
      <c r="C48" s="61">
        <v>2905</v>
      </c>
      <c r="D48" s="61">
        <v>1828.4</v>
      </c>
      <c r="E48" s="98">
        <f t="shared" si="13"/>
        <v>62.939759036144579</v>
      </c>
      <c r="F48" s="98">
        <f t="shared" si="14"/>
        <v>130.65599542661138</v>
      </c>
      <c r="G48" s="72"/>
      <c r="H48" s="73"/>
      <c r="I48" s="98">
        <f t="shared" si="15"/>
        <v>7.2567745208947203E-3</v>
      </c>
      <c r="J48" s="110"/>
      <c r="K48" s="118"/>
      <c r="L48" s="103"/>
      <c r="M48" s="103"/>
      <c r="N48" s="103"/>
      <c r="O48" s="103"/>
    </row>
    <row r="49" spans="1:15" s="37" customFormat="1" ht="25.5" x14ac:dyDescent="0.2">
      <c r="A49" s="27" t="s">
        <v>69</v>
      </c>
      <c r="B49" s="61">
        <v>1166</v>
      </c>
      <c r="C49" s="61">
        <v>2403</v>
      </c>
      <c r="D49" s="61">
        <v>2398.4</v>
      </c>
      <c r="E49" s="98">
        <f t="shared" si="13"/>
        <v>99.808572617561381</v>
      </c>
      <c r="F49" s="98">
        <f t="shared" si="14"/>
        <v>205.69468267581476</v>
      </c>
      <c r="G49" s="72"/>
      <c r="H49" s="73"/>
      <c r="I49" s="98">
        <f t="shared" si="15"/>
        <v>9.5190592927772346E-3</v>
      </c>
      <c r="J49" s="108"/>
      <c r="K49" s="118"/>
      <c r="L49" s="103"/>
      <c r="M49" s="103"/>
      <c r="N49" s="103"/>
      <c r="O49" s="103"/>
    </row>
    <row r="50" spans="1:15" ht="25.5" x14ac:dyDescent="0.2">
      <c r="A50" s="26" t="s">
        <v>25</v>
      </c>
      <c r="B50" s="62">
        <v>855</v>
      </c>
      <c r="C50" s="62">
        <v>2440.5</v>
      </c>
      <c r="D50" s="62">
        <v>1060</v>
      </c>
      <c r="E50" s="95">
        <f t="shared" si="13"/>
        <v>43.433722597828314</v>
      </c>
      <c r="F50" s="95">
        <f t="shared" si="14"/>
        <v>123.9766081871345</v>
      </c>
      <c r="G50" s="96"/>
      <c r="H50" s="75"/>
      <c r="I50" s="95">
        <f t="shared" si="15"/>
        <v>4.2070558915709927E-3</v>
      </c>
      <c r="J50" s="109"/>
      <c r="K50" s="118"/>
      <c r="L50" s="103"/>
      <c r="M50" s="103"/>
      <c r="N50" s="103"/>
      <c r="O50" s="103"/>
    </row>
    <row r="51" spans="1:15" ht="36" customHeight="1" x14ac:dyDescent="0.2">
      <c r="A51" s="26" t="s">
        <v>26</v>
      </c>
      <c r="B51" s="62">
        <v>1485.6</v>
      </c>
      <c r="C51" s="62">
        <v>3579.9</v>
      </c>
      <c r="D51" s="62">
        <v>1329.2</v>
      </c>
      <c r="E51" s="95">
        <f t="shared" si="13"/>
        <v>37.129528757786531</v>
      </c>
      <c r="F51" s="95">
        <f t="shared" si="14"/>
        <v>89.472267097469043</v>
      </c>
      <c r="G51" s="97"/>
      <c r="H51" s="81"/>
      <c r="I51" s="95">
        <f t="shared" si="15"/>
        <v>5.2754893312039284E-3</v>
      </c>
      <c r="J51" s="108"/>
      <c r="K51" s="118"/>
      <c r="L51" s="103"/>
      <c r="M51" s="103"/>
      <c r="N51" s="103"/>
      <c r="O51" s="103"/>
    </row>
    <row r="52" spans="1:15" ht="28.15" customHeight="1" x14ac:dyDescent="0.2">
      <c r="A52" s="25" t="s">
        <v>27</v>
      </c>
      <c r="B52" s="64">
        <f t="shared" ref="B52:C52" si="16">B53+B54+B55</f>
        <v>62368.800000000003</v>
      </c>
      <c r="C52" s="64">
        <f t="shared" si="16"/>
        <v>132194</v>
      </c>
      <c r="D52" s="64">
        <f>D53+D54+D55+0.1</f>
        <v>70831</v>
      </c>
      <c r="E52" s="67">
        <f t="shared" si="13"/>
        <v>53.581100503805011</v>
      </c>
      <c r="F52" s="67">
        <f t="shared" si="14"/>
        <v>113.56800194969279</v>
      </c>
      <c r="G52" s="64"/>
      <c r="H52" s="64"/>
      <c r="I52" s="67">
        <f t="shared" si="15"/>
        <v>0.2811226187319481</v>
      </c>
      <c r="J52" s="105"/>
      <c r="K52" s="118"/>
      <c r="L52" s="103"/>
      <c r="M52" s="103"/>
      <c r="N52" s="103"/>
      <c r="O52" s="103"/>
    </row>
    <row r="53" spans="1:15" ht="25.5" x14ac:dyDescent="0.2">
      <c r="A53" s="26" t="s">
        <v>28</v>
      </c>
      <c r="B53" s="62">
        <v>15471.7</v>
      </c>
      <c r="C53" s="62">
        <v>35328</v>
      </c>
      <c r="D53" s="62">
        <v>14132.3</v>
      </c>
      <c r="E53" s="95">
        <f t="shared" si="13"/>
        <v>40.003113677536227</v>
      </c>
      <c r="F53" s="95">
        <f t="shared" si="14"/>
        <v>91.342903494767853</v>
      </c>
      <c r="G53" s="97"/>
      <c r="H53" s="82"/>
      <c r="I53" s="95">
        <f t="shared" si="15"/>
        <v>5.6089977336272391E-2</v>
      </c>
      <c r="J53" s="109"/>
      <c r="K53" s="118"/>
      <c r="L53" s="103"/>
      <c r="M53" s="103"/>
      <c r="N53" s="103"/>
      <c r="O53" s="103"/>
    </row>
    <row r="54" spans="1:15" x14ac:dyDescent="0.2">
      <c r="A54" s="26" t="s">
        <v>49</v>
      </c>
      <c r="B54" s="62">
        <v>1433.5</v>
      </c>
      <c r="C54" s="62">
        <v>4374</v>
      </c>
      <c r="D54" s="62">
        <v>9864</v>
      </c>
      <c r="E54" s="95">
        <f t="shared" si="13"/>
        <v>225.51440329218107</v>
      </c>
      <c r="F54" s="95">
        <f t="shared" si="14"/>
        <v>688.10603418207177</v>
      </c>
      <c r="G54" s="97"/>
      <c r="H54" s="82"/>
      <c r="I54" s="95">
        <f t="shared" si="15"/>
        <v>3.9149433315524784E-2</v>
      </c>
      <c r="J54" s="109"/>
      <c r="K54" s="118"/>
      <c r="L54" s="103"/>
      <c r="M54" s="103"/>
      <c r="N54" s="103"/>
      <c r="O54" s="103"/>
    </row>
    <row r="55" spans="1:15" x14ac:dyDescent="0.2">
      <c r="A55" s="26" t="s">
        <v>56</v>
      </c>
      <c r="B55" s="62">
        <v>45463.6</v>
      </c>
      <c r="C55" s="62">
        <v>92492</v>
      </c>
      <c r="D55" s="62">
        <v>46834.6</v>
      </c>
      <c r="E55" s="95">
        <f t="shared" si="13"/>
        <v>50.636379362539465</v>
      </c>
      <c r="F55" s="95">
        <f t="shared" si="14"/>
        <v>103.01559929262092</v>
      </c>
      <c r="G55" s="99"/>
      <c r="H55" s="82"/>
      <c r="I55" s="95">
        <f t="shared" si="15"/>
        <v>0.18588281118808567</v>
      </c>
      <c r="J55" s="108"/>
      <c r="K55" s="118"/>
      <c r="L55" s="103"/>
      <c r="M55" s="103"/>
      <c r="N55" s="103"/>
      <c r="O55" s="103"/>
    </row>
    <row r="56" spans="1:15" ht="38.25" x14ac:dyDescent="0.2">
      <c r="A56" s="25" t="s">
        <v>29</v>
      </c>
      <c r="B56" s="64">
        <v>23644.9</v>
      </c>
      <c r="C56" s="64">
        <v>16893</v>
      </c>
      <c r="D56" s="64">
        <v>49733.2</v>
      </c>
      <c r="E56" s="67">
        <f t="shared" si="13"/>
        <v>294.40123127922806</v>
      </c>
      <c r="F56" s="67">
        <f t="shared" si="14"/>
        <v>210.33372947231746</v>
      </c>
      <c r="G56" s="76"/>
      <c r="H56" s="77"/>
      <c r="I56" s="67">
        <f t="shared" si="15"/>
        <v>0.19738712459120614</v>
      </c>
      <c r="J56" s="111"/>
      <c r="K56" s="118"/>
      <c r="L56" s="103"/>
      <c r="M56" s="103"/>
      <c r="N56" s="103"/>
      <c r="O56" s="103"/>
    </row>
    <row r="57" spans="1:15" ht="25.5" x14ac:dyDescent="0.2">
      <c r="A57" s="25" t="s">
        <v>53</v>
      </c>
      <c r="B57" s="64">
        <f t="shared" ref="B57:C57" si="17">B58+B59</f>
        <v>5308.9</v>
      </c>
      <c r="C57" s="64">
        <f t="shared" si="17"/>
        <v>7157</v>
      </c>
      <c r="D57" s="64">
        <f>D58+D59</f>
        <v>15111.2</v>
      </c>
      <c r="E57" s="67">
        <f t="shared" si="13"/>
        <v>211.13874528433701</v>
      </c>
      <c r="F57" s="67">
        <f t="shared" si="14"/>
        <v>284.63900242988194</v>
      </c>
      <c r="G57" s="76"/>
      <c r="H57" s="78"/>
      <c r="I57" s="67">
        <f t="shared" si="15"/>
        <v>5.9975153762931686E-2</v>
      </c>
      <c r="J57" s="105"/>
      <c r="K57" s="118"/>
      <c r="L57" s="103"/>
      <c r="M57" s="103"/>
      <c r="N57" s="103"/>
      <c r="O57" s="103"/>
    </row>
    <row r="58" spans="1:15" ht="26.25" customHeight="1" x14ac:dyDescent="0.2">
      <c r="A58" s="26" t="s">
        <v>54</v>
      </c>
      <c r="B58" s="62">
        <v>3837.5</v>
      </c>
      <c r="C58" s="62">
        <v>1157</v>
      </c>
      <c r="D58" s="62">
        <v>1013.5</v>
      </c>
      <c r="E58" s="95">
        <f t="shared" si="13"/>
        <v>87.597234226447711</v>
      </c>
      <c r="F58" s="95">
        <f t="shared" si="14"/>
        <v>26.410423452768729</v>
      </c>
      <c r="G58" s="96"/>
      <c r="H58" s="75"/>
      <c r="I58" s="95">
        <f t="shared" si="15"/>
        <v>4.0225010812332089E-3</v>
      </c>
      <c r="J58" s="108"/>
      <c r="K58" s="118"/>
      <c r="L58" s="103"/>
      <c r="M58" s="103"/>
      <c r="N58" s="103"/>
      <c r="O58" s="103"/>
    </row>
    <row r="59" spans="1:15" ht="25.5" customHeight="1" x14ac:dyDescent="0.2">
      <c r="A59" s="26" t="s">
        <v>55</v>
      </c>
      <c r="B59" s="62">
        <v>1471.4</v>
      </c>
      <c r="C59" s="62">
        <v>6000</v>
      </c>
      <c r="D59" s="62">
        <v>14097.7</v>
      </c>
      <c r="E59" s="95">
        <f t="shared" si="13"/>
        <v>234.9616666666667</v>
      </c>
      <c r="F59" s="95">
        <f t="shared" si="14"/>
        <v>958.11472067418788</v>
      </c>
      <c r="G59" s="96"/>
      <c r="H59" s="75"/>
      <c r="I59" s="95">
        <f t="shared" si="15"/>
        <v>5.5952652681698474E-2</v>
      </c>
      <c r="J59" s="108"/>
      <c r="K59" s="118"/>
      <c r="L59" s="103"/>
      <c r="M59" s="103"/>
      <c r="N59" s="103"/>
      <c r="O59" s="103"/>
    </row>
    <row r="60" spans="1:15" ht="25.5" x14ac:dyDescent="0.2">
      <c r="A60" s="25" t="s">
        <v>43</v>
      </c>
      <c r="B60" s="64">
        <v>1194.3</v>
      </c>
      <c r="C60" s="64">
        <v>1430</v>
      </c>
      <c r="D60" s="64">
        <v>539.20000000000005</v>
      </c>
      <c r="E60" s="67">
        <f t="shared" si="13"/>
        <v>37.706293706293707</v>
      </c>
      <c r="F60" s="67">
        <f t="shared" si="14"/>
        <v>45.147785313572811</v>
      </c>
      <c r="G60" s="74"/>
      <c r="H60" s="77"/>
      <c r="I60" s="67">
        <f t="shared" si="15"/>
        <v>2.1400420157878107E-3</v>
      </c>
      <c r="J60" s="111"/>
      <c r="K60" s="118"/>
      <c r="L60" s="103"/>
      <c r="M60" s="103"/>
      <c r="N60" s="103"/>
      <c r="O60" s="103"/>
    </row>
    <row r="61" spans="1:15" ht="25.5" x14ac:dyDescent="0.2">
      <c r="A61" s="25" t="s">
        <v>30</v>
      </c>
      <c r="B61" s="64">
        <v>157515.70000000001</v>
      </c>
      <c r="C61" s="64">
        <v>310271</v>
      </c>
      <c r="D61" s="64">
        <v>170274.1</v>
      </c>
      <c r="E61" s="67">
        <f t="shared" si="13"/>
        <v>54.879154029864218</v>
      </c>
      <c r="F61" s="67">
        <f t="shared" si="14"/>
        <v>108.09976402352272</v>
      </c>
      <c r="G61" s="74"/>
      <c r="H61" s="77"/>
      <c r="I61" s="67">
        <f t="shared" si="15"/>
        <v>0.6758043920631589</v>
      </c>
      <c r="J61" s="111"/>
      <c r="K61" s="118"/>
      <c r="L61" s="103"/>
      <c r="M61" s="103"/>
      <c r="N61" s="103"/>
      <c r="O61" s="103"/>
    </row>
    <row r="62" spans="1:15" x14ac:dyDescent="0.2">
      <c r="A62" s="25" t="s">
        <v>31</v>
      </c>
      <c r="B62" s="64">
        <v>-22758.7</v>
      </c>
      <c r="C62" s="64">
        <v>0</v>
      </c>
      <c r="D62" s="64">
        <v>563.9</v>
      </c>
      <c r="E62" s="67"/>
      <c r="F62" s="67">
        <f t="shared" si="14"/>
        <v>-2.4777337897155811</v>
      </c>
      <c r="G62" s="74"/>
      <c r="H62" s="78"/>
      <c r="I62" s="67">
        <f t="shared" si="15"/>
        <v>2.2380743559027197E-3</v>
      </c>
      <c r="J62" s="111"/>
      <c r="K62" s="118"/>
      <c r="L62" s="103"/>
      <c r="M62" s="103"/>
      <c r="N62" s="103"/>
      <c r="O62" s="103"/>
    </row>
    <row r="63" spans="1:15" ht="0.75" hidden="1" customHeight="1" x14ac:dyDescent="0.2">
      <c r="A63" s="25" t="s">
        <v>38</v>
      </c>
      <c r="B63" s="64"/>
      <c r="C63" s="64"/>
      <c r="D63" s="64"/>
      <c r="E63" s="67" t="e">
        <f t="shared" si="13"/>
        <v>#DIV/0!</v>
      </c>
      <c r="F63" s="67" t="e">
        <f t="shared" si="14"/>
        <v>#DIV/0!</v>
      </c>
      <c r="G63" s="79"/>
      <c r="H63" s="77"/>
      <c r="I63" s="67">
        <f t="shared" si="15"/>
        <v>0</v>
      </c>
      <c r="J63" s="111"/>
      <c r="K63" s="118"/>
      <c r="L63" s="103"/>
      <c r="M63" s="103"/>
      <c r="N63" s="103"/>
      <c r="O63" s="103"/>
    </row>
    <row r="64" spans="1:15" ht="33.75" hidden="1" customHeight="1" x14ac:dyDescent="0.2">
      <c r="A64" s="25" t="s">
        <v>39</v>
      </c>
      <c r="B64" s="64"/>
      <c r="C64" s="64"/>
      <c r="D64" s="64"/>
      <c r="E64" s="67" t="e">
        <f t="shared" si="13"/>
        <v>#DIV/0!</v>
      </c>
      <c r="F64" s="67" t="e">
        <f t="shared" si="14"/>
        <v>#DIV/0!</v>
      </c>
      <c r="G64" s="79"/>
      <c r="H64" s="77"/>
      <c r="I64" s="67">
        <f t="shared" si="15"/>
        <v>0</v>
      </c>
      <c r="J64" s="111"/>
      <c r="K64" s="118"/>
      <c r="L64" s="103"/>
      <c r="M64" s="103"/>
      <c r="N64" s="103"/>
      <c r="O64" s="103"/>
    </row>
    <row r="65" spans="1:15" ht="39.75" hidden="1" customHeight="1" thickBot="1" x14ac:dyDescent="0.25">
      <c r="A65" s="30" t="s">
        <v>40</v>
      </c>
      <c r="B65" s="64"/>
      <c r="C65" s="64"/>
      <c r="D65" s="64"/>
      <c r="E65" s="67" t="e">
        <f t="shared" si="13"/>
        <v>#DIV/0!</v>
      </c>
      <c r="F65" s="67" t="e">
        <f t="shared" si="14"/>
        <v>#DIV/0!</v>
      </c>
      <c r="G65" s="79"/>
      <c r="H65" s="77"/>
      <c r="I65" s="67">
        <f t="shared" si="15"/>
        <v>0</v>
      </c>
      <c r="J65" s="105"/>
      <c r="K65" s="118"/>
      <c r="L65" s="103"/>
      <c r="M65" s="103"/>
      <c r="N65" s="103"/>
      <c r="O65" s="103"/>
    </row>
    <row r="66" spans="1:15" ht="27" hidden="1" customHeight="1" thickBot="1" x14ac:dyDescent="0.25">
      <c r="A66" s="25" t="s">
        <v>42</v>
      </c>
      <c r="B66" s="64"/>
      <c r="C66" s="64"/>
      <c r="D66" s="64"/>
      <c r="E66" s="67" t="e">
        <f t="shared" si="13"/>
        <v>#DIV/0!</v>
      </c>
      <c r="F66" s="67" t="e">
        <f t="shared" si="14"/>
        <v>#DIV/0!</v>
      </c>
      <c r="G66" s="79"/>
      <c r="H66" s="77"/>
      <c r="I66" s="67">
        <f t="shared" si="15"/>
        <v>0</v>
      </c>
      <c r="J66" s="105"/>
      <c r="K66" s="118"/>
      <c r="L66" s="103"/>
      <c r="M66" s="103"/>
      <c r="N66" s="103"/>
      <c r="O66" s="103"/>
    </row>
    <row r="67" spans="1:15" ht="15" customHeight="1" x14ac:dyDescent="0.2">
      <c r="A67" s="25" t="s">
        <v>32</v>
      </c>
      <c r="B67" s="64">
        <f>B68+B69+B70+B71+B73+B74+B75</f>
        <v>14018219.400000002</v>
      </c>
      <c r="C67" s="64">
        <f t="shared" ref="C67" si="18">C68+C69+C70+C71+C73+C74+C75</f>
        <v>29881438.300000001</v>
      </c>
      <c r="D67" s="64">
        <f>D68+D69+D70+D71+D73+D74+D75+0.1</f>
        <v>13571121.299999997</v>
      </c>
      <c r="E67" s="67">
        <f t="shared" si="13"/>
        <v>45.416559818005801</v>
      </c>
      <c r="F67" s="67">
        <f t="shared" si="14"/>
        <v>96.81059279183485</v>
      </c>
      <c r="G67" s="77"/>
      <c r="H67" s="77"/>
      <c r="I67" s="67">
        <f t="shared" si="15"/>
        <v>53.862703604141117</v>
      </c>
      <c r="J67" s="105"/>
      <c r="K67" s="105"/>
      <c r="L67" s="119"/>
      <c r="M67" s="103"/>
      <c r="N67" s="103"/>
      <c r="O67" s="106"/>
    </row>
    <row r="68" spans="1:15" ht="25.5" x14ac:dyDescent="0.2">
      <c r="A68" s="25" t="s">
        <v>33</v>
      </c>
      <c r="B68" s="64">
        <v>4742426</v>
      </c>
      <c r="C68" s="64">
        <v>11041423.4</v>
      </c>
      <c r="D68" s="64">
        <v>5520712.7999999998</v>
      </c>
      <c r="E68" s="67">
        <f t="shared" si="13"/>
        <v>50.000009962483638</v>
      </c>
      <c r="F68" s="67">
        <f t="shared" si="14"/>
        <v>116.41115327893361</v>
      </c>
      <c r="G68" s="80"/>
      <c r="H68" s="83"/>
      <c r="I68" s="67">
        <f t="shared" si="15"/>
        <v>21.911271048029615</v>
      </c>
      <c r="J68" s="105"/>
      <c r="K68" s="105"/>
      <c r="L68" s="115"/>
      <c r="M68" s="87"/>
      <c r="N68" s="103"/>
      <c r="O68" s="106"/>
    </row>
    <row r="69" spans="1:15" ht="25.5" customHeight="1" x14ac:dyDescent="0.2">
      <c r="A69" s="25" t="s">
        <v>34</v>
      </c>
      <c r="B69" s="64">
        <v>6281686.4000000004</v>
      </c>
      <c r="C69" s="64">
        <v>12269129.4</v>
      </c>
      <c r="D69" s="64">
        <v>5625443.7999999998</v>
      </c>
      <c r="E69" s="67">
        <f t="shared" si="13"/>
        <v>45.850390982101793</v>
      </c>
      <c r="F69" s="67">
        <f t="shared" si="14"/>
        <v>89.553082433405137</v>
      </c>
      <c r="G69" s="80"/>
      <c r="H69" s="83"/>
      <c r="I69" s="67">
        <f t="shared" si="15"/>
        <v>22.326940076878788</v>
      </c>
      <c r="J69" s="111"/>
      <c r="K69" s="105"/>
      <c r="L69" s="115"/>
      <c r="M69" s="87"/>
      <c r="N69" s="103"/>
      <c r="O69" s="106"/>
    </row>
    <row r="70" spans="1:15" ht="24" customHeight="1" x14ac:dyDescent="0.2">
      <c r="A70" s="25" t="s">
        <v>64</v>
      </c>
      <c r="B70" s="64">
        <v>2841616.2</v>
      </c>
      <c r="C70" s="64">
        <v>6497626.5</v>
      </c>
      <c r="D70" s="64">
        <v>2635480.6</v>
      </c>
      <c r="E70" s="67">
        <f t="shared" si="13"/>
        <v>40.560666267905674</v>
      </c>
      <c r="F70" s="67">
        <f t="shared" si="14"/>
        <v>92.745832459710769</v>
      </c>
      <c r="G70" s="80"/>
      <c r="H70" s="83"/>
      <c r="I70" s="67">
        <f t="shared" si="15"/>
        <v>10.460013382406656</v>
      </c>
      <c r="J70" s="111"/>
      <c r="K70" s="105"/>
      <c r="L70" s="115"/>
      <c r="M70" s="87"/>
      <c r="N70" s="103"/>
      <c r="O70" s="106"/>
    </row>
    <row r="71" spans="1:15" ht="14.25" customHeight="1" x14ac:dyDescent="0.2">
      <c r="A71" s="25" t="s">
        <v>37</v>
      </c>
      <c r="B71" s="64">
        <v>108944</v>
      </c>
      <c r="C71" s="64">
        <v>332438</v>
      </c>
      <c r="D71" s="64">
        <v>88411.5</v>
      </c>
      <c r="E71" s="67">
        <f t="shared" si="13"/>
        <v>26.594883858042699</v>
      </c>
      <c r="F71" s="67">
        <f t="shared" si="14"/>
        <v>81.153161257159638</v>
      </c>
      <c r="G71" s="80"/>
      <c r="H71" s="83"/>
      <c r="I71" s="67">
        <f t="shared" si="15"/>
        <v>0.35089822826191397</v>
      </c>
      <c r="J71" s="111"/>
      <c r="K71" s="105"/>
      <c r="L71" s="103"/>
      <c r="M71" s="87"/>
      <c r="N71" s="103"/>
      <c r="O71" s="106"/>
    </row>
    <row r="72" spans="1:15" ht="25.5" hidden="1" x14ac:dyDescent="0.2">
      <c r="A72" s="29" t="s">
        <v>35</v>
      </c>
      <c r="B72" s="84"/>
      <c r="C72" s="44"/>
      <c r="D72" s="84"/>
      <c r="E72" s="67" t="e">
        <f t="shared" si="13"/>
        <v>#DIV/0!</v>
      </c>
      <c r="F72" s="67" t="e">
        <f t="shared" si="14"/>
        <v>#DIV/0!</v>
      </c>
      <c r="G72" s="80"/>
      <c r="H72" s="83"/>
      <c r="I72" s="67">
        <f t="shared" si="15"/>
        <v>0</v>
      </c>
      <c r="J72" s="120"/>
      <c r="K72" s="105"/>
      <c r="L72" s="103"/>
      <c r="M72" s="87"/>
      <c r="N72" s="103"/>
      <c r="O72" s="106"/>
    </row>
    <row r="73" spans="1:15" ht="25.5" x14ac:dyDescent="0.2">
      <c r="A73" s="25" t="s">
        <v>62</v>
      </c>
      <c r="B73" s="64">
        <v>84065</v>
      </c>
      <c r="C73" s="64">
        <v>12047</v>
      </c>
      <c r="D73" s="64">
        <v>-947.4</v>
      </c>
      <c r="E73" s="67">
        <f t="shared" si="13"/>
        <v>-7.8641985556570093</v>
      </c>
      <c r="F73" s="67">
        <f t="shared" si="14"/>
        <v>-1.126985071075953</v>
      </c>
      <c r="G73" s="80"/>
      <c r="H73" s="83"/>
      <c r="I73" s="67">
        <f t="shared" si="15"/>
        <v>-3.7601554261078854E-3</v>
      </c>
      <c r="J73" s="105"/>
      <c r="K73" s="105"/>
      <c r="L73" s="103"/>
      <c r="M73" s="87"/>
      <c r="N73" s="103"/>
      <c r="O73" s="106"/>
    </row>
    <row r="74" spans="1:15" ht="51" x14ac:dyDescent="0.2">
      <c r="A74" s="25" t="s">
        <v>59</v>
      </c>
      <c r="B74" s="64">
        <v>15132.4</v>
      </c>
      <c r="C74" s="64">
        <v>163234.70000000001</v>
      </c>
      <c r="D74" s="64">
        <v>174974.2</v>
      </c>
      <c r="E74" s="67">
        <f t="shared" si="13"/>
        <v>107.1917919412968</v>
      </c>
      <c r="F74" s="67">
        <f t="shared" si="14"/>
        <v>1156.2884935634797</v>
      </c>
      <c r="G74" s="80"/>
      <c r="H74" s="83"/>
      <c r="I74" s="67">
        <f t="shared" si="15"/>
        <v>0.69445871602162379</v>
      </c>
      <c r="J74" s="105"/>
      <c r="K74" s="105"/>
      <c r="L74" s="103"/>
      <c r="M74" s="87"/>
      <c r="N74" s="103"/>
      <c r="O74" s="106"/>
    </row>
    <row r="75" spans="1:15" ht="38.25" x14ac:dyDescent="0.2">
      <c r="A75" s="25" t="s">
        <v>58</v>
      </c>
      <c r="B75" s="64">
        <v>-55650.6</v>
      </c>
      <c r="C75" s="64">
        <v>-434460.7</v>
      </c>
      <c r="D75" s="64">
        <v>-472954.3</v>
      </c>
      <c r="E75" s="67">
        <f t="shared" si="13"/>
        <v>108.86008792049545</v>
      </c>
      <c r="F75" s="67">
        <f t="shared" si="14"/>
        <v>849.8637930228964</v>
      </c>
      <c r="G75" s="80"/>
      <c r="H75" s="83"/>
      <c r="I75" s="67">
        <f t="shared" si="15"/>
        <v>-1.8771180889234289</v>
      </c>
      <c r="J75" s="105"/>
      <c r="K75" s="105"/>
      <c r="L75" s="103"/>
      <c r="M75" s="87"/>
      <c r="N75" s="103"/>
      <c r="O75" s="106"/>
    </row>
    <row r="76" spans="1:15" ht="15.6" customHeight="1" x14ac:dyDescent="0.2">
      <c r="A76" s="28" t="s">
        <v>36</v>
      </c>
      <c r="B76" s="66">
        <f>B67+B9</f>
        <v>25083503</v>
      </c>
      <c r="C76" s="66">
        <f>C67+C9</f>
        <v>52504502.299999997</v>
      </c>
      <c r="D76" s="66">
        <f>D67+D9</f>
        <v>25195767</v>
      </c>
      <c r="E76" s="67">
        <f t="shared" si="13"/>
        <v>47.987821798665067</v>
      </c>
      <c r="F76" s="67">
        <f t="shared" si="14"/>
        <v>100.44756109224457</v>
      </c>
      <c r="G76" s="85"/>
      <c r="H76" s="66"/>
      <c r="I76" s="67">
        <f t="shared" si="15"/>
        <v>100</v>
      </c>
      <c r="J76" s="116"/>
      <c r="K76" s="116"/>
      <c r="L76" s="103"/>
      <c r="M76" s="87"/>
      <c r="N76" s="103"/>
      <c r="O76" s="106"/>
    </row>
    <row r="77" spans="1:15" x14ac:dyDescent="0.2">
      <c r="C77" s="86"/>
      <c r="D77" s="87"/>
      <c r="E77" s="37"/>
      <c r="F77" s="88"/>
      <c r="G77" s="37"/>
      <c r="H77" s="37"/>
      <c r="I77" s="37"/>
      <c r="J77" s="36"/>
      <c r="L77" s="32"/>
      <c r="M77" s="31"/>
    </row>
    <row r="78" spans="1:15" x14ac:dyDescent="0.2">
      <c r="D78" s="46"/>
      <c r="E78" s="12"/>
      <c r="L78" s="6"/>
      <c r="M78" s="7"/>
    </row>
    <row r="79" spans="1:15" x14ac:dyDescent="0.2">
      <c r="D79" s="47"/>
      <c r="E79" s="12"/>
      <c r="L79" s="6"/>
      <c r="M79" s="7"/>
    </row>
    <row r="80" spans="1:15" x14ac:dyDescent="0.2">
      <c r="D80" s="47"/>
      <c r="E80" s="12"/>
    </row>
  </sheetData>
  <mergeCells count="12">
    <mergeCell ref="K1:N1"/>
    <mergeCell ref="L4:N4"/>
    <mergeCell ref="L35:M35"/>
    <mergeCell ref="A7:A8"/>
    <mergeCell ref="E7:F7"/>
    <mergeCell ref="B7:B8"/>
    <mergeCell ref="C7:C8"/>
    <mergeCell ref="I7:I8"/>
    <mergeCell ref="A3:I3"/>
    <mergeCell ref="A4:I4"/>
    <mergeCell ref="D1:I1"/>
    <mergeCell ref="D7:D8"/>
  </mergeCells>
  <phoneticPr fontId="4" type="noConversion"/>
  <pageMargins left="0.59055118110236227" right="0.19685039370078741" top="0.39370078740157483" bottom="0.39370078740157483" header="0.11811023622047245" footer="0.19685039370078741"/>
  <pageSetup paperSize="9" orientation="portrait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Лист2</vt:lpstr>
      <vt:lpstr>Лист3</vt:lpstr>
      <vt:lpstr>Лист4</vt:lpstr>
      <vt:lpstr>Лист1!Заголовки_для_печати</vt:lpstr>
      <vt:lpstr>Лист1!Область_печати</vt:lpstr>
    </vt:vector>
  </TitlesOfParts>
  <Company>Pre_Installed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Pre_Installed User</dc:creator>
  <cp:lastModifiedBy>Бурштейн</cp:lastModifiedBy>
  <cp:lastPrinted>2017-09-07T14:37:35Z</cp:lastPrinted>
  <dcterms:created xsi:type="dcterms:W3CDTF">2007-08-27T13:19:22Z</dcterms:created>
  <dcterms:modified xsi:type="dcterms:W3CDTF">2017-10-19T14:57:00Z</dcterms:modified>
</cp:coreProperties>
</file>